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amil.nowak\Desktop\"/>
    </mc:Choice>
  </mc:AlternateContent>
  <xr:revisionPtr revIDLastSave="0" documentId="13_ncr:1_{727E5196-F943-4EE8-8038-7F074354953E}" xr6:coauthVersionLast="47" xr6:coauthVersionMax="47" xr10:uidLastSave="{00000000-0000-0000-0000-000000000000}"/>
  <bookViews>
    <workbookView xWindow="-19320" yWindow="-120" windowWidth="19440" windowHeight="15000" activeTab="5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C43" i="6"/>
  <c r="C55" i="8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10" i="6" l="1"/>
  <c r="C7" i="6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<sst xmlns="http://schemas.openxmlformats.org/spreadsheetml/2006/main" count="1238" uniqueCount="640">
  <si>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</si>
  <si>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</si>
  <si>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</si>
  <si>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</si>
  <si>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</si>
  <si>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</si>
  <si>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</si>
  <si>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</si>
  <si>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</si>
  <si>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</si>
  <si>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</si>
  <si>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</si>
  <si>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</si>
  <si>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</si>
  <si>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</si>
  <si>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</si>
  <si>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</si>
  <si>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</si>
  <si>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</si>
  <si>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</si>
  <si>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</si>
  <si>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</si>
  <si>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</si>
  <si>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</si>
  <si>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</si>
  <si>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</si>
  <si>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</si>
  <si>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</si>
  <si>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</si>
  <si>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</si>
  <si>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</si>
  <si>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</si>
  <si>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</si>
  <si>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</si>
  <si>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</si>
  <si>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</si>
  <si>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</si>
  <si>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</si>
  <si>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</si>
  <si>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</si>
  <si>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</si>
  <si>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</si>
  <si>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</si>
  <si>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</si>
  <si>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</si>
  <si>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</si>
  <si>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</si>
  <si>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</si>
  <si>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</si>
  <si>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</si>
  <si>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</si>
  <si>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</si>
  <si>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</si>
  <si>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</si>
  <si>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</si>
  <si>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</si>
  <si>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</si>
  <si>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</si>
  <si>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</si>
  <si>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</si>
  <si>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</si>
  <si>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</si>
  <si>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</si>
  <si>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</si>
  <si>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</si>
  <si>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</si>
  <si>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</si>
  <si>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</si>
  <si>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</si>
  <si>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</si>
  <si>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</si>
  <si>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</si>
  <si>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</si>
  <si>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</si>
  <si>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</si>
  <si>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</si>
  <si>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</si>
  <si>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</si>
  <si>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</si>
  <si>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</si>
  <si>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</si>
  <si>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</si>
  <si>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</si>
  <si>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</si>
  <si>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</si>
  <si>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</si>
  <si>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</si>
  <si>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</si>
  <si>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</si>
  <si>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</si>
  <si>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</si>
  <si>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</si>
  <si>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</si>
  <si>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</si>
  <si>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</si>
  <si>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</si>
  <si>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</si>
  <si>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</si>
  <si>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</si>
  <si>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</si>
  <si>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</si>
  <si>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</si>
  <si>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</si>
  <si>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</si>
  <si>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</si>
  <si>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</si>
  <si>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</si>
  <si>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</si>
  <si>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</si>
  <si>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</si>
  <si>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</si>
  <si>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</si>
  <si>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</si>
  <si>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</si>
  <si>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</si>
  <si>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</si>
  <si>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</si>
  <si>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</si>
  <si>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</si>
  <si>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</si>
  <si>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</si>
  <si>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</si>
  <si>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</si>
  <si>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</si>
  <si>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</si>
  <si>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</si>
  <si>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</si>
  <si>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</si>
  <si>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</si>
  <si>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</si>
  <si>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</si>
  <si>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</si>
  <si>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</si>
  <si>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</si>
  <si>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</si>
  <si>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</si>
  <si>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</si>
  <si>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</si>
  <si>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</si>
  <si>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</si>
  <si>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</si>
  <si>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</si>
  <si>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</si>
  <si>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</si>
  <si>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</si>
  <si>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</si>
  <si>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</si>
  <si>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</si>
  <si>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</si>
  <si>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</si>
  <si>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</si>
  <si>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</si>
  <si>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</si>
  <si>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</si>
  <si>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</si>
  <si>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</si>
  <si>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</si>
  <si>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</si>
  <si>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</si>
  <si>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</si>
  <si>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</si>
  <si>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</si>
  <si>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</si>
  <si>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</si>
  <si>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</si>
  <si>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</si>
  <si>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</si>
  <si>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</si>
  <si>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</si>
  <si>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</si>
  <si>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</si>
  <si>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</si>
  <si>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</si>
  <si>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</si>
  <si>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</si>
  <si>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</si>
  <si>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</si>
  <si>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</si>
  <si>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</si>
  <si>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</si>
  <si>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</si>
  <si>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</si>
  <si>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</si>
  <si>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</si>
  <si>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</si>
  <si>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</si>
  <si>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</si>
  <si>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</si>
  <si>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</si>
  <si>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</si>
  <si>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</si>
  <si>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</si>
  <si>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</si>
  <si>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</si>
  <si>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</si>
  <si>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</si>
  <si>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</si>
  <si>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</si>
  <si>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</si>
  <si>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</si>
  <si>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</si>
  <si>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</si>
  <si>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</si>
  <si>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</si>
  <si>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</si>
  <si>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</si>
  <si>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</si>
  <si>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</si>
  <si>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</si>
  <si>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</si>
  <si>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</si>
  <si>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</si>
  <si>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</si>
  <si>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</si>
  <si>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</si>
  <si>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</si>
  <si>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</si>
  <si>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</si>
  <si>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</si>
  <si>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</si>
  <si>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</si>
  <si>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</si>
  <si>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</si>
  <si>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</si>
  <si>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</si>
  <si>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</si>
  <si>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</si>
  <si>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</si>
  <si>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</si>
  <si>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</si>
  <si>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</si>
  <si>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</si>
  <si>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</si>
  <si>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</si>
  <si>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</si>
  <si>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</si>
  <si>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</si>
  <si>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</si>
  <si>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</si>
  <si>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</si>
  <si>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</si>
  <si>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</si>
  <si>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</si>
  <si>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</si>
  <si>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</si>
  <si>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</si>
  <si>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</si>
  <si>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</si>
  <si>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</si>
  <si>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</si>
  <si>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</si>
  <si>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</si>
  <si>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</si>
  <si>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</si>
  <si>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</si>
  <si>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</si>
  <si>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</si>
  <si>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</si>
  <si>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</si>
  <si>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</si>
  <si>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</si>
  <si>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</si>
  <si>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</si>
  <si>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</si>
  <si>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</si>
  <si>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</si>
  <si>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</si>
  <si>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</si>
  <si>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</si>
  <si>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</si>
  <si>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</si>
  <si>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</si>
  <si>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</si>
  <si>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</si>
  <si>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</si>
  <si>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</si>
  <si>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</si>
  <si>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</si>
  <si>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</si>
  <si>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</si>
  <si>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</si>
  <si>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</si>
  <si>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</si>
  <si>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</si>
  <si>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</si>
  <si>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</si>
  <si>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</si>
  <si>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</si>
  <si>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</si>
  <si>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</si>
  <si>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</si>
  <si>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</si>
  <si>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</si>
  <si>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</si>
  <si>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</si>
  <si>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</si>
  <si>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</si>
  <si>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</si>
  <si>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</si>
  <si>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</si>
  <si>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</si>
  <si>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</si>
  <si>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</si>
  <si>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</si>
  <si>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</si>
  <si>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</si>
  <si>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</si>
  <si>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</si>
  <si>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</si>
  <si>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</si>
  <si>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</si>
  <si>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</si>
  <si>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</si>
  <si>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</si>
  <si>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</si>
  <si>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</si>
  <si>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</si>
  <si>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</si>
  <si>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</si>
  <si>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</si>
  <si>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</si>
  <si>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</si>
  <si>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</si>
  <si>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</si>
  <si>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</si>
  <si>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</si>
  <si>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</si>
  <si>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</si>
  <si>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</si>
  <si>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</si>
  <si>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</si>
  <si>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</si>
  <si>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</si>
  <si>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</si>
  <si>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</si>
  <si>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</si>
  <si>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</si>
  <si>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</si>
  <si>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</si>
  <si>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</si>
  <si>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</si>
  <si>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</si>
  <si>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</si>
  <si>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</si>
  <si>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</si>
  <si>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</si>
  <si>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</si>
  <si>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</si>
  <si>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</si>
  <si>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</si>
  <si>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</si>
  <si>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</si>
  <si>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</si>
  <si>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</si>
  <si>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</si>
  <si>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</si>
  <si>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</si>
  <si>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</si>
  <si>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</si>
  <si>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</si>
  <si>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</si>
  <si>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</si>
  <si>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</si>
  <si>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</si>
  <si>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</si>
  <si>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</si>
  <si>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</si>
  <si>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</si>
  <si>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</si>
  <si>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</si>
  <si>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</si>
  <si>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</si>
  <si>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</si>
  <si>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</si>
  <si>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</si>
  <si>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</si>
  <si>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</si>
  <si>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</si>
  <si>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</si>
  <si>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</si>
  <si>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</si>
  <si>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</si>
  <si>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</si>
  <si>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</si>
  <si>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</si>
  <si>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</si>
  <si>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</si>
  <si>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</si>
  <si>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</si>
  <si>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</si>
  <si>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</si>
  <si>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</si>
  <si>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</si>
  <si>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</si>
  <si>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</si>
  <si>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</si>
  <si>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</si>
  <si>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</si>
  <si>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</si>
  <si>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</si>
  <si>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</si>
  <si>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</si>
  <si>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</si>
  <si>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</si>
  <si>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</si>
  <si>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</si>
  <si>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</si>
  <si>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</si>
  <si>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</si>
  <si>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</si>
  <si>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</si>
  <si>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</si>
  <si>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</si>
  <si>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</si>
  <si>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</si>
  <si>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</si>
  <si>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</si>
  <si>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</si>
  <si>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</si>
  <si>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</si>
  <si>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</si>
  <si>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</si>
  <si>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</si>
  <si>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</si>
  <si>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</si>
  <si>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</si>
  <si>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</si>
  <si>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</si>
  <si>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</si>
  <si>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</si>
  <si>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</si>
  <si>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</si>
  <si>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</si>
  <si>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</si>
  <si>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</si>
  <si>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</si>
  <si>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</si>
  <si>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</si>
  <si>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</si>
  <si>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</si>
  <si>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</si>
  <si>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</si>
  <si>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</si>
  <si>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</si>
  <si>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</si>
  <si>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</si>
  <si>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</si>
  <si>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</si>
  <si>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</si>
  <si>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</si>
  <si>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</si>
  <si>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</si>
  <si>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</si>
  <si>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</si>
  <si>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</si>
  <si>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</si>
  <si>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</si>
  <si>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</si>
  <si>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</si>
  <si>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</si>
  <si>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</si>
  <si>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</si>
  <si>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</si>
  <si>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</si>
  <si>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</si>
  <si>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</si>
  <si>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</si>
  <si>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</si>
  <si>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</si>
  <si>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</si>
  <si>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</si>
  <si>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</si>
  <si>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</si>
  <si>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</si>
  <si>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</si>
  <si>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</si>
  <si>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</si>
  <si>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</si>
  <si>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</si>
  <si>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</si>
  <si>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</si>
  <si>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</si>
  <si>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</si>
  <si>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</si>
  <si>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</si>
  <si>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</si>
  <si>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</si>
  <si>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</si>
  <si>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</si>
  <si>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</si>
  <si>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</si>
  <si>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</si>
  <si>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</si>
  <si>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</si>
  <si>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</si>
  <si>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</si>
  <si>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</si>
  <si>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</si>
  <si>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</si>
  <si>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</si>
  <si>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</si>
  <si>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</si>
  <si>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</si>
  <si>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</si>
  <si>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</si>
  <si>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</si>
  <si>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</si>
  <si>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</si>
  <si>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</si>
  <si>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</si>
  <si>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</si>
  <si>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</si>
  <si>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</si>
  <si>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</si>
  <si>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</si>
  <si>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Tekst – maksymalnie 600 znaków</t>
  </si>
  <si>
    <t>□ Tak
□ Nie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</si>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</sst>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31" fillId="0" borderId="0"/>
  </cellStyleXfs>
  <cellXfs count="3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1" fillId="13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2" fontId="41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7" xfId="0" applyFont="1" applyBorder="1" applyAlignment="1">
      <alignment horizontal="center"/>
    </xf>
    <xf numFmtId="0" fontId="46" fillId="13" borderId="7" xfId="0" applyFont="1" applyFill="1" applyBorder="1" applyAlignment="1">
      <alignment horizontal="center"/>
    </xf>
    <xf numFmtId="0" fontId="29" fillId="12" borderId="19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4" fillId="0" borderId="0" xfId="0" applyFont="1"/>
    <xf numFmtId="0" fontId="19" fillId="0" borderId="2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2" fillId="0" borderId="0" xfId="0" applyFont="1"/>
    <xf numFmtId="0" fontId="34" fillId="10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3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/>
    </xf>
    <xf numFmtId="0" fontId="43" fillId="13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49" fillId="14" borderId="17" xfId="3" applyFont="1" applyFill="1" applyBorder="1" applyAlignment="1">
      <alignment horizontal="center" vertical="center" wrapText="1"/>
    </xf>
    <xf numFmtId="0" fontId="51" fillId="14" borderId="17" xfId="3" applyFont="1" applyFill="1" applyBorder="1" applyAlignment="1">
      <alignment horizontal="center" vertical="center" wrapText="1"/>
    </xf>
    <xf numFmtId="0" fontId="47" fillId="0" borderId="0" xfId="2" applyFont="1"/>
    <xf numFmtId="0" fontId="53" fillId="0" borderId="32" xfId="3" applyFont="1" applyBorder="1" applyAlignment="1">
      <alignment vertical="center"/>
    </xf>
    <xf numFmtId="0" fontId="54" fillId="0" borderId="17" xfId="3" applyFont="1" applyBorder="1" applyAlignment="1">
      <alignment horizontal="center" vertical="center"/>
    </xf>
    <xf numFmtId="0" fontId="54" fillId="0" borderId="17" xfId="3" applyFont="1" applyBorder="1" applyAlignment="1">
      <alignment horizontal="center" vertical="center" wrapText="1"/>
    </xf>
    <xf numFmtId="0" fontId="43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5" fillId="13" borderId="1" xfId="0" applyFont="1" applyFill="1" applyBorder="1" applyAlignment="1">
      <alignment horizontal="center" vertical="center"/>
    </xf>
    <xf numFmtId="0" fontId="56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1" fillId="11" borderId="21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22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0" fontId="41" fillId="11" borderId="23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42" fillId="11" borderId="5" xfId="0" applyFont="1" applyFill="1" applyBorder="1" applyAlignment="1">
      <alignment horizontal="center" vertical="center" wrapText="1"/>
    </xf>
    <xf numFmtId="0" fontId="42" fillId="11" borderId="18" xfId="0" applyFont="1" applyFill="1" applyBorder="1" applyAlignment="1">
      <alignment horizontal="center" vertical="center" wrapText="1"/>
    </xf>
    <xf numFmtId="0" fontId="42" fillId="11" borderId="11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18" fillId="11" borderId="21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8" fillId="14" borderId="25" xfId="3" applyFont="1" applyFill="1" applyBorder="1" applyAlignment="1">
      <alignment horizontal="center" vertical="center"/>
    </xf>
    <xf numFmtId="0" fontId="48" fillId="14" borderId="29" xfId="3" applyFont="1" applyFill="1" applyBorder="1" applyAlignment="1">
      <alignment horizontal="center" vertical="center"/>
    </xf>
    <xf numFmtId="0" fontId="48" fillId="14" borderId="32" xfId="3" applyFont="1" applyFill="1" applyBorder="1" applyAlignment="1">
      <alignment horizontal="center" vertical="center"/>
    </xf>
    <xf numFmtId="0" fontId="49" fillId="14" borderId="26" xfId="3" applyFont="1" applyFill="1" applyBorder="1" applyAlignment="1">
      <alignment horizontal="center" vertical="center" wrapText="1"/>
    </xf>
    <xf numFmtId="0" fontId="49" fillId="14" borderId="27" xfId="3" applyFont="1" applyFill="1" applyBorder="1" applyAlignment="1">
      <alignment horizontal="center" vertical="center" wrapText="1"/>
    </xf>
    <xf numFmtId="0" fontId="49" fillId="14" borderId="28" xfId="3" applyFont="1" applyFill="1" applyBorder="1" applyAlignment="1">
      <alignment horizontal="center" vertical="center" wrapText="1"/>
    </xf>
    <xf numFmtId="0" fontId="49" fillId="14" borderId="30" xfId="3" applyFont="1" applyFill="1" applyBorder="1" applyAlignment="1">
      <alignment horizontal="center" vertical="center" wrapText="1"/>
    </xf>
    <xf numFmtId="0" fontId="49" fillId="14" borderId="31" xfId="3" applyFont="1" applyFill="1" applyBorder="1" applyAlignment="1">
      <alignment horizontal="center" vertical="center" wrapText="1"/>
    </xf>
    <xf numFmtId="0" fontId="49" fillId="14" borderId="17" xfId="3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top" wrapText="1"/>
    </xf>
    <xf numFmtId="0" fontId="41" fillId="11" borderId="3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27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7" fillId="10" borderId="1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/>
    </xf>
    <xf numFmtId="0" fontId="37" fillId="11" borderId="11" xfId="0" applyFont="1" applyFill="1" applyBorder="1" applyAlignment="1">
      <alignment horizontal="center" vertical="center" wrapText="1"/>
    </xf>
    <xf numFmtId="0" fontId="37" fillId="11" borderId="12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3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40" fillId="11" borderId="1" xfId="0" applyFont="1" applyFill="1" applyBorder="1" applyAlignment="1">
      <alignment horizontal="center" wrapText="1"/>
    </xf>
    <xf numFmtId="2" fontId="40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2" fontId="41" fillId="11" borderId="3" xfId="0" applyNumberFormat="1" applyFont="1" applyFill="1" applyBorder="1" applyAlignment="1">
      <alignment horizontal="center" vertical="center"/>
    </xf>
    <xf numFmtId="2" fontId="41" fillId="11" borderId="20" xfId="0" applyNumberFormat="1" applyFont="1" applyFill="1" applyBorder="1" applyAlignment="1">
      <alignment horizontal="center" vertical="center"/>
    </xf>
    <xf numFmtId="2" fontId="41" fillId="11" borderId="13" xfId="0" applyNumberFormat="1" applyFont="1" applyFill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vertical="center" wrapText="1"/>
    </xf>
    <xf numFmtId="0" fontId="57" fillId="11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left" vertical="center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29" fillId="11" borderId="19" xfId="0" applyFont="1" applyFill="1" applyBorder="1" applyAlignment="1">
      <alignment vertical="center" wrapText="1"/>
    </xf>
    <xf numFmtId="0" fontId="29" fillId="11" borderId="11" xfId="0" applyFont="1" applyFill="1" applyBorder="1" applyAlignment="1">
      <alignment horizontal="left" vertical="center" wrapText="1"/>
    </xf>
    <xf numFmtId="0" fontId="29" fillId="11" borderId="12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9" fillId="11" borderId="22" xfId="0" applyFont="1" applyFill="1" applyBorder="1" applyAlignment="1">
      <alignment horizontal="left" vertical="center"/>
    </xf>
    <xf numFmtId="0" fontId="29" fillId="11" borderId="23" xfId="0" applyFont="1" applyFill="1" applyBorder="1" applyAlignment="1">
      <alignment horizontal="left" vertical="center"/>
    </xf>
    <xf numFmtId="0" fontId="30" fillId="11" borderId="21" xfId="0" applyFont="1" applyFill="1" applyBorder="1" applyAlignment="1">
      <alignment horizontal="left" vertical="center" wrapText="1"/>
    </xf>
    <xf numFmtId="0" fontId="30" fillId="11" borderId="18" xfId="0" applyFont="1" applyFill="1" applyBorder="1" applyAlignment="1">
      <alignment horizontal="left" vertical="center" wrapText="1"/>
    </xf>
    <xf numFmtId="0" fontId="44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</cellXfs>
  <cellStyles count="4"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zoomScale="80" zoomScaleNormal="80" workbookViewId="0">
      <selection activeCell="E11" sqref="E11"/>
    </sheetView>
  </sheetViews>
  <sheetFormatPr defaultRowHeight="15"/>
  <cols>
    <col min="1" max="1" width="5.7109375" style="9" customWidth="1"/>
    <col min="2" max="2" width="45.28515625" style="9" customWidth="1"/>
    <col min="3" max="3" width="47.42578125" style="9" customWidth="1"/>
    <col min="4" max="4" width="33.85546875" style="9" customWidth="1"/>
    <col min="5" max="5" width="20.42578125" style="1" customWidth="1"/>
    <col min="6" max="6" width="21.7109375" style="1" customWidth="1"/>
    <col min="7" max="16384" width="9.140625" style="1"/>
  </cols>
  <sheetData>
    <row r="2" spans="1:4" ht="21">
      <c r="B2" s="11" t="s">
        <v>58</v>
      </c>
    </row>
    <row r="4" spans="1:4" ht="42.75" customHeight="1" thickBot="1">
      <c r="A4" s="125" t="s">
        <v>435</v>
      </c>
      <c r="B4" s="125"/>
      <c r="C4" s="125"/>
      <c r="D4" s="125"/>
    </row>
    <row r="5" spans="1:4" ht="40.5" customHeight="1" thickBot="1">
      <c r="A5" s="3" t="s">
        <v>49</v>
      </c>
      <c r="B5" s="4" t="s">
        <v>50</v>
      </c>
      <c r="C5" s="128" t="s">
        <v>51</v>
      </c>
      <c r="D5" s="129"/>
    </row>
    <row r="6" spans="1:4" ht="36.75" customHeight="1">
      <c r="A6" s="5">
        <v>1</v>
      </c>
      <c r="B6" s="72" t="s">
        <v>618</v>
      </c>
      <c r="C6" s="269">
        <v>2023</v>
      </c>
      <c r="D6" s="270"/>
    </row>
    <row r="7" spans="1:4" ht="19.5" customHeight="1">
      <c r="A7" s="6">
        <v>2</v>
      </c>
      <c r="B7" s="73" t="s">
        <v>52</v>
      </c>
      <c r="C7" s="271" t="s">
        <v>53</v>
      </c>
      <c r="D7" s="272"/>
    </row>
    <row r="8" spans="1:4" ht="31.5" customHeight="1">
      <c r="A8" s="6">
        <v>3</v>
      </c>
      <c r="B8" s="73" t="s">
        <v>619</v>
      </c>
      <c r="C8" s="271" t="str">
        <f>IFERROR(VLOOKUP($C$11,'lista gmin'!$C$1:$F$84,4,FALSE),"")</f>
        <v/>
      </c>
      <c r="D8" s="272"/>
    </row>
    <row r="9" spans="1:4" ht="31.5" customHeight="1">
      <c r="A9" s="6">
        <v>4</v>
      </c>
      <c r="B9" s="73" t="s">
        <v>620</v>
      </c>
      <c r="C9" s="271" t="s">
        <v>621</v>
      </c>
      <c r="D9" s="272"/>
    </row>
    <row r="10" spans="1:4" ht="66" customHeight="1">
      <c r="A10" s="6">
        <v>5</v>
      </c>
      <c r="B10" s="73" t="s">
        <v>622</v>
      </c>
      <c r="C10" s="123"/>
      <c r="D10" s="124"/>
    </row>
    <row r="11" spans="1:4" ht="42" customHeight="1">
      <c r="A11" s="6">
        <v>6</v>
      </c>
      <c r="B11" s="73" t="s">
        <v>557</v>
      </c>
      <c r="C11" s="75"/>
      <c r="D11" s="273" t="str">
        <f>IFERROR(VLOOKUP(C11,'lista gmin'!C3:D84,2,FALSE),"")</f>
        <v/>
      </c>
    </row>
    <row r="12" spans="1:4">
      <c r="A12" s="6" t="s">
        <v>623</v>
      </c>
      <c r="B12" s="73" t="s">
        <v>55</v>
      </c>
      <c r="C12" s="271" t="str">
        <f>IFERROR(VLOOKUP($C$11,'lista gmin'!$C$1:$F$84,3,FALSE),"")</f>
        <v/>
      </c>
      <c r="D12" s="272"/>
    </row>
    <row r="13" spans="1:4" ht="45.75">
      <c r="A13" s="6" t="s">
        <v>624</v>
      </c>
      <c r="B13" s="73" t="s">
        <v>558</v>
      </c>
      <c r="C13" s="123"/>
      <c r="D13" s="124"/>
    </row>
    <row r="14" spans="1:4" ht="30.75">
      <c r="A14" s="6">
        <v>8</v>
      </c>
      <c r="B14" s="73" t="s">
        <v>559</v>
      </c>
      <c r="C14" s="123"/>
      <c r="D14" s="124"/>
    </row>
    <row r="15" spans="1:4" ht="45">
      <c r="A15" s="6">
        <v>9</v>
      </c>
      <c r="B15" s="73" t="s">
        <v>638</v>
      </c>
      <c r="C15" s="123"/>
      <c r="D15" s="124"/>
    </row>
    <row r="16" spans="1:4" ht="45">
      <c r="A16" s="7">
        <v>10</v>
      </c>
      <c r="B16" s="73" t="s">
        <v>560</v>
      </c>
      <c r="C16" s="123"/>
      <c r="D16" s="124"/>
    </row>
    <row r="17" spans="1:4">
      <c r="A17" s="8">
        <v>11</v>
      </c>
      <c r="B17" s="74" t="s">
        <v>56</v>
      </c>
      <c r="C17" s="126"/>
      <c r="D17" s="127"/>
    </row>
    <row r="18" spans="1:4">
      <c r="B18" s="10" t="s">
        <v>57</v>
      </c>
    </row>
    <row r="19" spans="1:4">
      <c r="B19" s="274" t="s">
        <v>556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2"/>
    <col min="2" max="2" width="14.7109375" style="12" customWidth="1"/>
    <col min="3" max="3" width="26" style="12" customWidth="1"/>
    <col min="4" max="4" width="18" style="12" customWidth="1"/>
    <col min="5" max="5" width="15.42578125" style="12" customWidth="1"/>
    <col min="6" max="6" width="21.285156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1" customWidth="1"/>
    <col min="2" max="2" width="55.28515625" style="1" customWidth="1"/>
    <col min="3" max="4" width="9.140625" style="1"/>
    <col min="5" max="5" width="18.5703125" style="22" customWidth="1"/>
    <col min="6" max="6" width="27.7109375" style="22" customWidth="1"/>
    <col min="7" max="7" width="9.140625" style="1"/>
    <col min="8" max="8" width="20.140625" style="1" customWidth="1"/>
    <col min="9" max="9" width="25" style="22" customWidth="1"/>
    <col min="10" max="10" width="16.28515625" style="22" customWidth="1"/>
    <col min="11" max="16384" width="9.14062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2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2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2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2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2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2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2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2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2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2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2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2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2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2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2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2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2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2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2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2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2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2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2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2.5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2.5">
      <c r="A113" s="26" t="s">
        <v>390</v>
      </c>
      <c r="B113" s="34" t="s">
        <v>391</v>
      </c>
    </row>
    <row r="114" spans="1:2" ht="22.5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2.5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2.5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2.5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554</v>
      </c>
    </row>
    <row r="137" spans="1:1" ht="15">
      <c r="A137" t="s">
        <v>544</v>
      </c>
    </row>
    <row r="138" spans="1:1" ht="15">
      <c r="A138" t="s">
        <v>545</v>
      </c>
    </row>
    <row r="139" spans="1:1" ht="15">
      <c r="A139" t="s">
        <v>546</v>
      </c>
    </row>
    <row r="140" spans="1:1" ht="15">
      <c r="A140" t="s">
        <v>547</v>
      </c>
    </row>
    <row r="141" spans="1:1" ht="15">
      <c r="A141" t="s">
        <v>548</v>
      </c>
    </row>
    <row r="142" spans="1:1" ht="15">
      <c r="A142" t="s">
        <v>549</v>
      </c>
    </row>
    <row r="143" spans="1:1" ht="15">
      <c r="A143" t="s">
        <v>550</v>
      </c>
    </row>
    <row r="144" spans="1:1" ht="15">
      <c r="A144" t="s">
        <v>551</v>
      </c>
    </row>
    <row r="145" spans="1:1" ht="15">
      <c r="A145" t="s">
        <v>552</v>
      </c>
    </row>
    <row r="146" spans="1:1" ht="15">
      <c r="A146" t="s">
        <v>553</v>
      </c>
    </row>
    <row r="151" spans="1:1">
      <c r="A151" s="38" t="s">
        <v>555</v>
      </c>
    </row>
    <row r="152" spans="1:1" ht="15">
      <c r="A152" t="s">
        <v>485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482</v>
      </c>
    </row>
    <row r="156" spans="1:1" ht="15">
      <c r="A156" t="s">
        <v>483</v>
      </c>
    </row>
    <row r="157" spans="1:1" ht="15">
      <c r="A157" t="s">
        <v>434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230" t="s">
        <v>541</v>
      </c>
      <c r="D4" s="229" t="s">
        <v>543</v>
      </c>
      <c r="E4" s="229"/>
      <c r="F4" s="229"/>
      <c r="G4" s="229"/>
      <c r="H4" s="229"/>
      <c r="I4" s="229"/>
    </row>
    <row r="5" spans="3:9">
      <c r="C5" s="230"/>
      <c r="D5" s="229" t="s">
        <v>542</v>
      </c>
      <c r="E5" s="229"/>
      <c r="F5" s="229"/>
      <c r="G5" s="229" t="s">
        <v>442</v>
      </c>
      <c r="H5" s="229"/>
      <c r="I5" s="229"/>
    </row>
    <row r="6" spans="3:9">
      <c r="C6" s="230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RowHeight="15"/>
  <cols>
    <col min="1" max="1" width="3.5703125" style="108" customWidth="1"/>
    <col min="2" max="2" width="9.140625" style="108"/>
    <col min="3" max="3" width="91.140625" style="108" bestFit="1" customWidth="1"/>
    <col min="4" max="16384" width="9.140625" style="108"/>
  </cols>
  <sheetData>
    <row r="1" spans="3:18" ht="15" customHeight="1"/>
    <row r="2" spans="3:18" ht="15.75" thickBot="1">
      <c r="C2" s="108" t="s">
        <v>576</v>
      </c>
    </row>
    <row r="3" spans="3:18" ht="15.75" customHeight="1">
      <c r="C3" s="231" t="s">
        <v>577</v>
      </c>
      <c r="D3" s="234" t="s">
        <v>578</v>
      </c>
      <c r="E3" s="235"/>
      <c r="F3" s="236"/>
      <c r="N3" s="109"/>
      <c r="O3" s="109"/>
      <c r="P3" s="109"/>
      <c r="Q3" s="109"/>
      <c r="R3" s="109"/>
    </row>
    <row r="4" spans="3:18" ht="15.75" thickBot="1">
      <c r="C4" s="232"/>
      <c r="D4" s="237" t="s">
        <v>579</v>
      </c>
      <c r="E4" s="238"/>
      <c r="F4" s="239"/>
      <c r="N4" s="109"/>
      <c r="O4" s="109"/>
      <c r="P4" s="109"/>
      <c r="Q4" s="109"/>
      <c r="R4" s="109"/>
    </row>
    <row r="5" spans="3:18" ht="15.75" thickBot="1">
      <c r="C5" s="233"/>
      <c r="D5" s="110" t="s">
        <v>464</v>
      </c>
      <c r="E5" s="111" t="s">
        <v>580</v>
      </c>
      <c r="F5" s="110" t="s">
        <v>466</v>
      </c>
      <c r="H5" s="112"/>
      <c r="N5" s="109"/>
      <c r="O5" s="109"/>
      <c r="P5" s="109"/>
      <c r="Q5" s="109"/>
      <c r="R5" s="109"/>
    </row>
    <row r="6" spans="3:18" ht="15.75" thickBot="1">
      <c r="C6" s="113" t="s">
        <v>581</v>
      </c>
      <c r="D6" s="114">
        <v>0.49640000000000001</v>
      </c>
      <c r="E6" s="114">
        <v>0.48899999999999999</v>
      </c>
      <c r="F6" s="115">
        <v>2.4600000000000002E-4</v>
      </c>
      <c r="N6" s="109"/>
      <c r="O6" s="109"/>
      <c r="P6" s="109"/>
      <c r="Q6" s="109"/>
      <c r="R6" s="109"/>
    </row>
    <row r="7" spans="3:18" ht="15.75" thickBot="1">
      <c r="C7" s="113" t="s">
        <v>582</v>
      </c>
      <c r="D7" s="114">
        <v>0.49490000000000001</v>
      </c>
      <c r="E7" s="114">
        <v>0.48749999999999999</v>
      </c>
      <c r="F7" s="115">
        <v>2.4499999999999999E-4</v>
      </c>
      <c r="N7" s="109"/>
      <c r="O7" s="109"/>
      <c r="P7" s="109"/>
      <c r="Q7" s="109"/>
      <c r="R7" s="109"/>
    </row>
    <row r="8" spans="3:18" ht="15.75" thickBot="1">
      <c r="C8" s="113" t="s">
        <v>583</v>
      </c>
      <c r="D8" s="114">
        <v>0.49640000000000001</v>
      </c>
      <c r="E8" s="114">
        <v>0.48899999999999999</v>
      </c>
      <c r="F8" s="115">
        <v>2.4600000000000002E-4</v>
      </c>
      <c r="N8" s="109"/>
      <c r="O8" s="109"/>
      <c r="P8" s="109"/>
      <c r="Q8" s="109"/>
      <c r="R8" s="109"/>
    </row>
    <row r="9" spans="3:18" ht="15.75" thickBot="1">
      <c r="C9" s="113" t="s">
        <v>584</v>
      </c>
      <c r="D9" s="114">
        <v>0.4632</v>
      </c>
      <c r="E9" s="114">
        <v>0.4632</v>
      </c>
      <c r="F9" s="115">
        <v>1.9699999999999999E-4</v>
      </c>
      <c r="N9" s="109"/>
      <c r="O9" s="109"/>
      <c r="P9" s="109"/>
      <c r="Q9" s="109"/>
      <c r="R9" s="109"/>
    </row>
    <row r="10" spans="3:18" ht="15.75" thickBot="1">
      <c r="C10" s="113" t="s">
        <v>585</v>
      </c>
      <c r="D10" s="114">
        <v>0.4743</v>
      </c>
      <c r="E10" s="114">
        <v>0.4718</v>
      </c>
      <c r="F10" s="115">
        <v>2.13E-4</v>
      </c>
      <c r="N10" s="109"/>
      <c r="O10" s="109"/>
      <c r="P10" s="109"/>
      <c r="Q10" s="109"/>
      <c r="R10" s="109"/>
    </row>
    <row r="11" spans="3:18" ht="15.75" thickBot="1">
      <c r="C11" s="113" t="s">
        <v>586</v>
      </c>
      <c r="D11" s="114">
        <v>0.46439999999999998</v>
      </c>
      <c r="E11" s="114">
        <v>0.45829999999999999</v>
      </c>
      <c r="F11" s="115">
        <v>2.0299999999999997E-4</v>
      </c>
      <c r="N11" s="109"/>
      <c r="O11" s="109"/>
      <c r="P11" s="109"/>
      <c r="Q11" s="109"/>
      <c r="R11" s="109"/>
    </row>
    <row r="12" spans="3:18" ht="15.75" thickBot="1">
      <c r="C12" s="113" t="s">
        <v>587</v>
      </c>
      <c r="D12" s="114">
        <v>0.47670000000000001</v>
      </c>
      <c r="E12" s="114">
        <v>0.47549999999999998</v>
      </c>
      <c r="F12" s="115">
        <v>2.2100000000000001E-4</v>
      </c>
      <c r="N12" s="109"/>
      <c r="O12" s="109"/>
      <c r="P12" s="109"/>
      <c r="Q12" s="109"/>
      <c r="R12" s="109"/>
    </row>
    <row r="13" spans="3:18" ht="15.75" thickBot="1">
      <c r="C13" s="113" t="s">
        <v>588</v>
      </c>
      <c r="D13" s="114">
        <v>0.49640000000000001</v>
      </c>
      <c r="E13" s="114">
        <v>0.48899999999999999</v>
      </c>
      <c r="F13" s="115">
        <v>2.4600000000000002E-4</v>
      </c>
      <c r="N13" s="109"/>
      <c r="O13" s="109"/>
      <c r="P13" s="109"/>
      <c r="Q13" s="109"/>
      <c r="R13" s="109"/>
    </row>
    <row r="14" spans="3:18" ht="15.75" thickBot="1">
      <c r="C14" s="113" t="s">
        <v>589</v>
      </c>
      <c r="D14" s="114">
        <v>0.49399999999999999</v>
      </c>
      <c r="E14" s="114">
        <v>0.48670000000000002</v>
      </c>
      <c r="F14" s="115">
        <v>2.4600000000000002E-4</v>
      </c>
      <c r="N14" s="109"/>
      <c r="O14" s="109"/>
      <c r="P14" s="109"/>
      <c r="Q14" s="109"/>
      <c r="R14" s="109"/>
    </row>
    <row r="15" spans="3:18" ht="15.75" thickBot="1">
      <c r="C15" s="113" t="s">
        <v>590</v>
      </c>
      <c r="D15" s="114">
        <v>0.49530000000000002</v>
      </c>
      <c r="E15" s="114">
        <v>0.48799999999999999</v>
      </c>
      <c r="F15" s="115">
        <v>2.4499999999999999E-4</v>
      </c>
      <c r="N15" s="109"/>
      <c r="O15" s="109"/>
      <c r="P15" s="109"/>
      <c r="Q15" s="109"/>
      <c r="R15" s="109"/>
    </row>
    <row r="16" spans="3:18" ht="15.75" thickBot="1">
      <c r="C16" s="113" t="s">
        <v>591</v>
      </c>
      <c r="D16" s="114">
        <v>0.49469999999999997</v>
      </c>
      <c r="E16" s="114">
        <v>0.4874</v>
      </c>
      <c r="F16" s="115">
        <v>2.4600000000000002E-4</v>
      </c>
      <c r="N16" s="109"/>
      <c r="O16" s="109"/>
      <c r="P16" s="109"/>
      <c r="Q16" s="109"/>
      <c r="R16" s="109"/>
    </row>
    <row r="17" spans="3:18" ht="15.75" thickBot="1">
      <c r="C17" s="113" t="s">
        <v>592</v>
      </c>
      <c r="D17" s="114">
        <v>0.47320000000000001</v>
      </c>
      <c r="E17" s="114">
        <v>0.47090000000000004</v>
      </c>
      <c r="F17" s="115">
        <v>2.1100000000000001E-4</v>
      </c>
      <c r="N17" s="109"/>
      <c r="O17" s="109"/>
      <c r="P17" s="109"/>
      <c r="Q17" s="109"/>
      <c r="R17" s="109"/>
    </row>
    <row r="18" spans="3:18" ht="15.75" thickBot="1">
      <c r="C18" s="113" t="s">
        <v>593</v>
      </c>
      <c r="D18" s="114">
        <v>0.48090000000000005</v>
      </c>
      <c r="E18" s="114">
        <v>0.47700000000000004</v>
      </c>
      <c r="F18" s="115">
        <v>2.23E-4</v>
      </c>
      <c r="N18" s="109"/>
      <c r="O18" s="109"/>
      <c r="P18" s="109"/>
      <c r="Q18" s="109"/>
      <c r="R18" s="109"/>
    </row>
    <row r="19" spans="3:18" ht="15.75" thickBot="1">
      <c r="C19" s="113" t="s">
        <v>594</v>
      </c>
      <c r="D19" s="114">
        <v>0.47399999999999998</v>
      </c>
      <c r="E19" s="114">
        <v>0.46750000000000003</v>
      </c>
      <c r="F19" s="115">
        <v>2.1600000000000002E-4</v>
      </c>
      <c r="N19" s="109"/>
      <c r="O19" s="109"/>
      <c r="P19" s="109"/>
      <c r="Q19" s="109"/>
      <c r="R19" s="109"/>
    </row>
    <row r="20" spans="3:18" ht="15.75" thickBot="1">
      <c r="C20" s="113" t="s">
        <v>595</v>
      </c>
      <c r="D20" s="114">
        <v>0.48259999999999997</v>
      </c>
      <c r="E20" s="114">
        <v>0.47950000000000004</v>
      </c>
      <c r="F20" s="115">
        <v>2.2900000000000001E-4</v>
      </c>
      <c r="N20" s="109"/>
      <c r="O20" s="109"/>
      <c r="P20" s="109"/>
      <c r="Q20" s="109"/>
      <c r="R20" s="109"/>
    </row>
    <row r="21" spans="3:18">
      <c r="N21" s="109"/>
      <c r="O21" s="109"/>
      <c r="P21" s="109"/>
      <c r="Q21" s="109"/>
      <c r="R21" s="109"/>
    </row>
    <row r="22" spans="3:18">
      <c r="N22" s="109"/>
      <c r="O22" s="109"/>
      <c r="P22" s="109"/>
      <c r="Q22" s="109"/>
      <c r="R22" s="109"/>
    </row>
    <row r="23" spans="3:18">
      <c r="N23" s="109"/>
      <c r="O23" s="109"/>
      <c r="P23" s="109"/>
      <c r="Q23" s="109"/>
      <c r="R23" s="109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8"/>
  <sheetViews>
    <sheetView topLeftCell="A26" zoomScale="70" zoomScaleNormal="70" workbookViewId="0">
      <selection activeCell="A63" sqref="A63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6.5703125" customWidth="1"/>
    <col min="8" max="8" width="61.5703125" customWidth="1"/>
  </cols>
  <sheetData>
    <row r="2" spans="1:8" s="41" customFormat="1" ht="36.75" customHeight="1">
      <c r="A2" s="158" t="s">
        <v>454</v>
      </c>
      <c r="B2" s="158"/>
      <c r="C2" s="158"/>
      <c r="D2" s="158"/>
      <c r="E2" s="158"/>
      <c r="F2" s="158"/>
      <c r="G2" s="158"/>
    </row>
    <row r="3" spans="1:8" s="41" customFormat="1" ht="36.75" customHeight="1">
      <c r="A3" s="60" t="s">
        <v>49</v>
      </c>
      <c r="B3" s="60" t="s">
        <v>50</v>
      </c>
      <c r="C3" s="159" t="s">
        <v>458</v>
      </c>
      <c r="D3" s="159"/>
      <c r="E3" s="159"/>
      <c r="F3" s="159"/>
      <c r="G3" s="159"/>
    </row>
    <row r="4" spans="1:8" s="41" customFormat="1" ht="20.25" customHeight="1">
      <c r="A4" s="263">
        <v>1</v>
      </c>
      <c r="B4" s="120" t="s">
        <v>455</v>
      </c>
      <c r="C4" s="160" t="s">
        <v>488</v>
      </c>
      <c r="D4" s="161"/>
      <c r="E4" s="161"/>
      <c r="F4" s="161"/>
      <c r="G4" s="161"/>
    </row>
    <row r="5" spans="1:8" s="41" customFormat="1" ht="24" customHeight="1">
      <c r="A5" s="263">
        <v>2</v>
      </c>
      <c r="B5" s="120" t="s">
        <v>456</v>
      </c>
      <c r="C5" s="162" t="s">
        <v>436</v>
      </c>
      <c r="D5" s="163"/>
      <c r="E5" s="163"/>
      <c r="F5" s="163"/>
      <c r="G5" s="163"/>
    </row>
    <row r="6" spans="1:8" s="41" customFormat="1" ht="34.5" customHeight="1">
      <c r="A6" s="65" t="s">
        <v>539</v>
      </c>
      <c r="B6" s="121" t="s">
        <v>629</v>
      </c>
      <c r="C6" s="164" t="str">
        <f>IF('Tabela Informacyjna'!C11=0,"",'Tabela Informacyjna'!C11)</f>
        <v/>
      </c>
      <c r="D6" s="136"/>
      <c r="E6" s="136"/>
      <c r="F6" s="136"/>
      <c r="G6" s="137"/>
    </row>
    <row r="7" spans="1:8" s="41" customFormat="1" ht="12">
      <c r="A7" s="193">
        <v>4</v>
      </c>
      <c r="B7" s="130" t="s">
        <v>630</v>
      </c>
      <c r="C7" s="139" t="str">
        <f>IFERROR(VLOOKUP(C6,'kody działań'!E:F,2,FALSE),"")</f>
        <v/>
      </c>
      <c r="D7" s="165"/>
      <c r="E7" s="165"/>
      <c r="F7" s="165"/>
      <c r="G7" s="166"/>
    </row>
    <row r="8" spans="1:8" s="41" customFormat="1" ht="12.75" customHeight="1">
      <c r="A8" s="264"/>
      <c r="B8" s="131"/>
      <c r="C8" s="167"/>
      <c r="D8" s="168"/>
      <c r="E8" s="168"/>
      <c r="F8" s="168"/>
      <c r="G8" s="169"/>
    </row>
    <row r="9" spans="1:8" s="41" customFormat="1" ht="32.25" customHeight="1">
      <c r="A9" s="263">
        <v>5</v>
      </c>
      <c r="B9" s="120" t="s">
        <v>631</v>
      </c>
      <c r="C9" s="157" t="s">
        <v>459</v>
      </c>
      <c r="D9" s="157"/>
      <c r="E9" s="157"/>
      <c r="F9" s="157"/>
      <c r="G9" s="157"/>
    </row>
    <row r="10" spans="1:8" s="41" customFormat="1" ht="12" customHeight="1">
      <c r="A10" s="193">
        <v>6</v>
      </c>
      <c r="B10" s="130" t="s">
        <v>632</v>
      </c>
      <c r="C10" s="139" t="str">
        <f>IFERROR(VLOOKUP(C6,'lista gmin'!C:F,4,FALSE),"")</f>
        <v/>
      </c>
      <c r="D10" s="140"/>
      <c r="E10" s="140"/>
      <c r="F10" s="140"/>
      <c r="G10" s="141"/>
    </row>
    <row r="11" spans="1:8" s="41" customFormat="1" ht="12" customHeight="1">
      <c r="A11" s="264"/>
      <c r="B11" s="131"/>
      <c r="C11" s="142"/>
      <c r="D11" s="143"/>
      <c r="E11" s="143"/>
      <c r="F11" s="143"/>
      <c r="G11" s="144"/>
    </row>
    <row r="12" spans="1:8" s="41" customFormat="1" ht="0.75" customHeight="1">
      <c r="A12" s="264"/>
      <c r="B12" s="131"/>
      <c r="C12" s="142"/>
      <c r="D12" s="143"/>
      <c r="E12" s="143"/>
      <c r="F12" s="143"/>
      <c r="G12" s="144"/>
      <c r="H12" s="59"/>
    </row>
    <row r="13" spans="1:8" s="41" customFormat="1" ht="12" hidden="1">
      <c r="A13" s="264"/>
      <c r="B13" s="131"/>
      <c r="C13" s="142"/>
      <c r="D13" s="143"/>
      <c r="E13" s="143"/>
      <c r="F13" s="143"/>
      <c r="G13" s="144"/>
    </row>
    <row r="14" spans="1:8" s="41" customFormat="1" ht="6" customHeight="1">
      <c r="A14" s="194"/>
      <c r="B14" s="132"/>
      <c r="C14" s="145"/>
      <c r="D14" s="146"/>
      <c r="E14" s="146"/>
      <c r="F14" s="146"/>
      <c r="G14" s="147"/>
    </row>
    <row r="15" spans="1:8" s="41" customFormat="1" ht="24.75" customHeight="1">
      <c r="A15" s="193">
        <v>7</v>
      </c>
      <c r="B15" s="130" t="s">
        <v>633</v>
      </c>
      <c r="C15" s="148" t="s">
        <v>459</v>
      </c>
      <c r="D15" s="149"/>
      <c r="E15" s="149"/>
      <c r="F15" s="149"/>
      <c r="G15" s="150"/>
    </row>
    <row r="16" spans="1:8" s="41" customFormat="1" ht="10.5" customHeight="1">
      <c r="A16" s="194"/>
      <c r="B16" s="132"/>
      <c r="C16" s="151"/>
      <c r="D16" s="152"/>
      <c r="E16" s="152"/>
      <c r="F16" s="152"/>
      <c r="G16" s="153"/>
    </row>
    <row r="17" spans="1:8" s="41" customFormat="1" ht="31.5" customHeight="1">
      <c r="A17" s="193">
        <v>8</v>
      </c>
      <c r="B17" s="130" t="s">
        <v>634</v>
      </c>
      <c r="C17" s="81" t="s">
        <v>460</v>
      </c>
      <c r="D17" s="170"/>
      <c r="E17" s="171"/>
      <c r="F17" s="171"/>
      <c r="G17" s="172"/>
    </row>
    <row r="18" spans="1:8" s="41" customFormat="1" ht="39" customHeight="1">
      <c r="A18" s="194"/>
      <c r="B18" s="132"/>
      <c r="C18" s="81" t="s">
        <v>461</v>
      </c>
      <c r="D18" s="170"/>
      <c r="E18" s="171"/>
      <c r="F18" s="171"/>
      <c r="G18" s="172"/>
      <c r="H18" s="42"/>
    </row>
    <row r="19" spans="1:8" s="41" customFormat="1" ht="39" customHeight="1">
      <c r="A19" s="243">
        <v>9</v>
      </c>
      <c r="B19" s="122" t="s">
        <v>625</v>
      </c>
      <c r="C19" s="240" t="s">
        <v>615</v>
      </c>
      <c r="D19" s="241"/>
      <c r="E19" s="241"/>
      <c r="F19" s="241"/>
      <c r="G19" s="242"/>
      <c r="H19" s="42"/>
    </row>
    <row r="20" spans="1:8" s="41" customFormat="1" ht="26.25" customHeight="1">
      <c r="A20" s="65">
        <v>10</v>
      </c>
      <c r="B20" s="121" t="s">
        <v>421</v>
      </c>
      <c r="C20" s="135" t="s">
        <v>14</v>
      </c>
      <c r="D20" s="136"/>
      <c r="E20" s="136"/>
      <c r="F20" s="136"/>
      <c r="G20" s="137"/>
    </row>
    <row r="21" spans="1:8" s="41" customFormat="1" ht="24" customHeight="1">
      <c r="A21" s="263">
        <v>11</v>
      </c>
      <c r="B21" s="120" t="s">
        <v>422</v>
      </c>
      <c r="C21" s="135" t="s">
        <v>437</v>
      </c>
      <c r="D21" s="136"/>
      <c r="E21" s="136"/>
      <c r="F21" s="136"/>
      <c r="G21" s="137"/>
    </row>
    <row r="22" spans="1:8" s="41" customFormat="1" ht="45.75" customHeight="1">
      <c r="A22" s="159">
        <v>12</v>
      </c>
      <c r="B22" s="138" t="s">
        <v>561</v>
      </c>
      <c r="C22" s="80" t="s">
        <v>439</v>
      </c>
      <c r="D22" s="173" t="s">
        <v>475</v>
      </c>
      <c r="E22" s="174"/>
      <c r="F22" s="174"/>
      <c r="G22" s="175"/>
    </row>
    <row r="23" spans="1:8" s="41" customFormat="1" ht="28.5" customHeight="1">
      <c r="A23" s="159"/>
      <c r="B23" s="138"/>
      <c r="C23" s="154" t="s">
        <v>440</v>
      </c>
      <c r="D23" s="160" t="s">
        <v>441</v>
      </c>
      <c r="E23" s="160"/>
      <c r="F23" s="160" t="s">
        <v>442</v>
      </c>
      <c r="G23" s="160"/>
    </row>
    <row r="24" spans="1:8" s="41" customFormat="1" ht="33" customHeight="1">
      <c r="A24" s="159"/>
      <c r="B24" s="138"/>
      <c r="C24" s="155"/>
      <c r="D24" s="70" t="s">
        <v>443</v>
      </c>
      <c r="E24" s="79" t="s">
        <v>444</v>
      </c>
      <c r="F24" s="70" t="s">
        <v>443</v>
      </c>
      <c r="G24" s="79" t="s">
        <v>444</v>
      </c>
    </row>
    <row r="25" spans="1:8" s="41" customFormat="1" ht="44.25" customHeight="1">
      <c r="A25" s="159"/>
      <c r="B25" s="138"/>
      <c r="C25" s="156"/>
      <c r="D25" s="84" t="s">
        <v>564</v>
      </c>
      <c r="E25" s="84" t="s">
        <v>564</v>
      </c>
      <c r="F25" s="84" t="s">
        <v>564</v>
      </c>
      <c r="G25" s="84" t="s">
        <v>564</v>
      </c>
    </row>
    <row r="26" spans="1:8" s="41" customFormat="1" ht="61.5" customHeight="1">
      <c r="A26" s="159"/>
      <c r="B26" s="138"/>
      <c r="C26" s="85" t="s">
        <v>481</v>
      </c>
      <c r="D26" s="76">
        <v>2</v>
      </c>
      <c r="E26" s="76">
        <v>100</v>
      </c>
      <c r="F26" s="76"/>
      <c r="G26" s="76"/>
    </row>
    <row r="27" spans="1:8" s="41" customFormat="1" ht="18.75" customHeight="1">
      <c r="A27" s="159"/>
      <c r="B27" s="138"/>
      <c r="C27" s="85" t="s">
        <v>446</v>
      </c>
      <c r="D27" s="76"/>
      <c r="E27" s="76"/>
      <c r="F27" s="76"/>
      <c r="G27" s="76"/>
    </row>
    <row r="28" spans="1:8" s="41" customFormat="1" ht="19.5" customHeight="1">
      <c r="A28" s="159"/>
      <c r="B28" s="138"/>
      <c r="C28" s="85" t="s">
        <v>480</v>
      </c>
      <c r="D28" s="76"/>
      <c r="E28" s="76"/>
      <c r="F28" s="76"/>
      <c r="G28" s="76"/>
    </row>
    <row r="29" spans="1:8" s="41" customFormat="1" ht="24" customHeight="1">
      <c r="A29" s="159"/>
      <c r="B29" s="138"/>
      <c r="C29" s="85" t="s">
        <v>476</v>
      </c>
      <c r="D29" s="76"/>
      <c r="E29" s="76"/>
      <c r="F29" s="76"/>
      <c r="G29" s="76"/>
    </row>
    <row r="30" spans="1:8" s="41" customFormat="1" ht="27" customHeight="1">
      <c r="A30" s="159"/>
      <c r="B30" s="138"/>
      <c r="C30" s="85" t="s">
        <v>477</v>
      </c>
      <c r="D30" s="76"/>
      <c r="E30" s="76"/>
      <c r="F30" s="76"/>
      <c r="G30" s="76"/>
    </row>
    <row r="31" spans="1:8" s="41" customFormat="1" ht="24.75" customHeight="1">
      <c r="A31" s="159"/>
      <c r="B31" s="138"/>
      <c r="C31" s="85" t="s">
        <v>36</v>
      </c>
      <c r="D31" s="76"/>
      <c r="E31" s="76"/>
      <c r="F31" s="76"/>
      <c r="G31" s="76"/>
    </row>
    <row r="32" spans="1:8" s="41" customFormat="1" ht="21.75" customHeight="1">
      <c r="A32" s="159"/>
      <c r="B32" s="138"/>
      <c r="C32" s="85" t="s">
        <v>452</v>
      </c>
      <c r="D32" s="76"/>
      <c r="E32" s="76"/>
      <c r="F32" s="76"/>
      <c r="G32" s="76"/>
    </row>
    <row r="33" spans="1:9" s="41" customFormat="1" ht="26.25" customHeight="1">
      <c r="A33" s="159"/>
      <c r="B33" s="138"/>
      <c r="C33" s="275" t="s">
        <v>453</v>
      </c>
      <c r="D33" s="276">
        <f>SUM(D26:D32)</f>
        <v>2</v>
      </c>
      <c r="E33" s="277">
        <f>SUM(E26:E32)</f>
        <v>100</v>
      </c>
      <c r="F33" s="276">
        <f>SUM(F26:F32)</f>
        <v>0</v>
      </c>
      <c r="G33" s="277">
        <f>SUM(G26:G32)</f>
        <v>0</v>
      </c>
    </row>
    <row r="34" spans="1:9" s="41" customFormat="1" ht="25.5" customHeight="1">
      <c r="A34" s="159"/>
      <c r="B34" s="138"/>
      <c r="C34" s="133" t="s">
        <v>462</v>
      </c>
      <c r="D34" s="176" t="s">
        <v>441</v>
      </c>
      <c r="E34" s="177"/>
      <c r="F34" s="178" t="s">
        <v>442</v>
      </c>
      <c r="G34" s="179"/>
    </row>
    <row r="35" spans="1:9" s="41" customFormat="1" ht="12" hidden="1" customHeight="1">
      <c r="A35" s="259">
        <v>12</v>
      </c>
      <c r="B35" s="265"/>
      <c r="C35" s="134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204" hidden="1">
      <c r="A36" s="260"/>
      <c r="B36" s="266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260"/>
      <c r="B37" s="266"/>
      <c r="C37" s="40" t="s">
        <v>445</v>
      </c>
      <c r="D37" s="48">
        <f>($E26*'wskaźniki POP_przeliczenie efek'!D6)/100</f>
        <v>0.49640000000000001</v>
      </c>
      <c r="E37" s="49">
        <f>($E26*'wskaźniki POP_przeliczenie efek'!E6)/100</f>
        <v>0.48899999999999999</v>
      </c>
      <c r="F37" s="50">
        <f>($E26*'wskaźniki POP_przeliczenie efek'!F6)/100</f>
        <v>2.4600000000000002E-4</v>
      </c>
      <c r="G37" s="48">
        <f>($G26*'wskaźniki POP_przeliczenie efek'!D6)/100</f>
        <v>0</v>
      </c>
      <c r="H37" s="47" t="s">
        <v>471</v>
      </c>
    </row>
    <row r="38" spans="1:9" s="41" customFormat="1" ht="12" hidden="1">
      <c r="A38" s="260"/>
      <c r="B38" s="266"/>
      <c r="C38" s="40" t="s">
        <v>446</v>
      </c>
      <c r="D38" s="48">
        <f>($E27*'wskaźniki POP_przeliczenie efek'!D15)/100</f>
        <v>0</v>
      </c>
      <c r="E38" s="49">
        <f>($E27*'wskaźniki POP_przeliczenie efek'!E15)/100</f>
        <v>0</v>
      </c>
      <c r="F38" s="50">
        <f>($E27*'wskaźniki POP_przeliczenie efek'!F15)/100</f>
        <v>0</v>
      </c>
      <c r="G38" s="48">
        <f>($G27*'wskaźniki POP_przeliczenie efek'!D7)/100</f>
        <v>0</v>
      </c>
      <c r="H38" s="49">
        <f>($G26*'wskaźniki POP_przeliczenie efek'!E6)/100</f>
        <v>0</v>
      </c>
    </row>
    <row r="39" spans="1:9" s="41" customFormat="1" ht="12" hidden="1" customHeight="1">
      <c r="A39" s="260"/>
      <c r="B39" s="266"/>
      <c r="C39" s="40" t="s">
        <v>447</v>
      </c>
      <c r="D39" s="48">
        <f>($E28*'wskaźniki POP_przeliczenie efek'!D8)/100</f>
        <v>0</v>
      </c>
      <c r="E39" s="49">
        <f>($E28*'wskaźniki POP_przeliczenie efek'!E8)/100</f>
        <v>0</v>
      </c>
      <c r="F39" s="50">
        <f>($E28*'wskaźniki POP_przeliczenie efek'!F8)/100</f>
        <v>0</v>
      </c>
      <c r="G39" s="48">
        <f>($G28*'wskaźniki POP_przeliczenie efek'!D8)/100</f>
        <v>0</v>
      </c>
      <c r="H39" s="49">
        <f>($G27*'wskaźniki POP_przeliczenie efek'!E7)/100</f>
        <v>0</v>
      </c>
    </row>
    <row r="40" spans="1:9" s="41" customFormat="1" ht="12" hidden="1">
      <c r="A40" s="260"/>
      <c r="B40" s="266"/>
      <c r="C40" s="40" t="s">
        <v>448</v>
      </c>
      <c r="D40" s="48">
        <f>($E29*'wskaźniki POP_przeliczenie efek'!D17)/100</f>
        <v>0</v>
      </c>
      <c r="E40" s="49">
        <f>($E29*'wskaźniki POP_przeliczenie efek'!E17)/100</f>
        <v>0</v>
      </c>
      <c r="F40" s="50">
        <f>($E29*'wskaźniki POP_przeliczenie efek'!F17)/100</f>
        <v>0</v>
      </c>
      <c r="G40" s="48">
        <f>($G29*'wskaźniki POP_przeliczenie efek'!D9)/100</f>
        <v>0</v>
      </c>
      <c r="H40" s="49">
        <f>($G28*'wskaźniki POP_przeliczenie efek'!E8)/100</f>
        <v>0</v>
      </c>
    </row>
    <row r="41" spans="1:9" s="41" customFormat="1" ht="12" hidden="1">
      <c r="A41" s="260"/>
      <c r="B41" s="266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0</v>
      </c>
    </row>
    <row r="42" spans="1:9" s="41" customFormat="1" ht="12" hidden="1">
      <c r="A42" s="260"/>
      <c r="B42" s="266"/>
      <c r="C42" s="40" t="s">
        <v>450</v>
      </c>
      <c r="D42" s="48">
        <f>($E30*'wskaźniki POP_przeliczenie efek'!D19)/100</f>
        <v>0</v>
      </c>
      <c r="E42" s="49">
        <f>($E30*'wskaźniki POP_przeliczenie efek'!E19)/100</f>
        <v>0</v>
      </c>
      <c r="F42" s="50">
        <f>($E30*'wskaźniki POP_przeliczenie efek'!F19)/100</f>
        <v>0</v>
      </c>
      <c r="G42" s="48">
        <f>($G30*'wskaźniki POP_przeliczenie efek'!D11)/100</f>
        <v>0</v>
      </c>
      <c r="H42" s="49" t="e">
        <f>(#REF!*'wskaźniki POP_przeliczenie efek'!E10)/100</f>
        <v>#REF!</v>
      </c>
    </row>
    <row r="43" spans="1:9" s="41" customFormat="1" ht="12" hidden="1">
      <c r="A43" s="260"/>
      <c r="B43" s="266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0</v>
      </c>
    </row>
    <row r="44" spans="1:9" s="41" customFormat="1" ht="12" hidden="1">
      <c r="A44" s="260"/>
      <c r="B44" s="266"/>
      <c r="C44" s="40" t="s">
        <v>36</v>
      </c>
      <c r="D44" s="48">
        <f>($E31*'wskaźniki POP_przeliczenie efek'!D13)/100</f>
        <v>0</v>
      </c>
      <c r="E44" s="49">
        <f>($E31*'wskaźniki POP_przeliczenie efek'!E13)/100</f>
        <v>0</v>
      </c>
      <c r="F44" s="50">
        <f>($E31*'wskaźniki POP_przeliczenie efek'!F13)/100</f>
        <v>0</v>
      </c>
      <c r="G44" s="48">
        <f>($G31*'wskaźniki POP_przeliczenie efek'!D13)/100</f>
        <v>0</v>
      </c>
      <c r="H44" s="49" t="e">
        <f>(#REF!*'wskaźniki POP_przeliczenie efek'!E12)/100</f>
        <v>#REF!</v>
      </c>
    </row>
    <row r="45" spans="1:9" s="41" customFormat="1" ht="12" hidden="1">
      <c r="A45" s="260"/>
      <c r="B45" s="266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0</v>
      </c>
    </row>
    <row r="46" spans="1:9" s="41" customFormat="1" ht="12" hidden="1">
      <c r="A46" s="260"/>
      <c r="B46" s="266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260"/>
      <c r="B47" s="266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260"/>
      <c r="B48" s="266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257">
        <v>13</v>
      </c>
      <c r="B49" s="131" t="s">
        <v>562</v>
      </c>
      <c r="C49" s="278" t="s">
        <v>478</v>
      </c>
      <c r="D49" s="86" t="s">
        <v>475</v>
      </c>
      <c r="E49" s="279"/>
      <c r="F49" s="205"/>
      <c r="G49" s="206"/>
      <c r="H49" s="55"/>
    </row>
    <row r="50" spans="1:8" s="41" customFormat="1" ht="40.5" customHeight="1">
      <c r="A50" s="257"/>
      <c r="B50" s="131"/>
      <c r="C50" s="278" t="s">
        <v>479</v>
      </c>
      <c r="D50" s="86" t="s">
        <v>475</v>
      </c>
      <c r="E50" s="211"/>
      <c r="F50" s="211"/>
      <c r="G50" s="212"/>
      <c r="H50" s="55"/>
    </row>
    <row r="51" spans="1:8" s="41" customFormat="1" ht="39.75" customHeight="1">
      <c r="A51" s="257"/>
      <c r="B51" s="131"/>
      <c r="C51" s="240" t="s">
        <v>569</v>
      </c>
      <c r="D51" s="241"/>
      <c r="E51" s="241"/>
      <c r="F51" s="241"/>
      <c r="G51" s="242"/>
      <c r="H51" s="55"/>
    </row>
    <row r="52" spans="1:8" s="41" customFormat="1" ht="31.5" customHeight="1">
      <c r="A52" s="257"/>
      <c r="B52" s="131"/>
      <c r="C52" s="280" t="s">
        <v>464</v>
      </c>
      <c r="D52" s="281">
        <f>SUMPRODUCT(E26:E32,wskaźniki!D7:D13)+SUMPRODUCT(G26:G32,wskaźniki!G7:G13)</f>
        <v>50.243000000000002</v>
      </c>
      <c r="E52" s="282"/>
      <c r="F52" s="282"/>
      <c r="G52" s="283"/>
    </row>
    <row r="53" spans="1:8" s="41" customFormat="1" ht="24.75" customHeight="1">
      <c r="A53" s="257"/>
      <c r="B53" s="131"/>
      <c r="C53" s="280" t="s">
        <v>465</v>
      </c>
      <c r="D53" s="281">
        <f>SUMPRODUCT(E26:E32,wskaźniki!E7:E13)+SUMPRODUCT(ZSO!G26:G32,wskaźniki!H7:H13)</f>
        <v>49.497</v>
      </c>
      <c r="E53" s="282"/>
      <c r="F53" s="282"/>
      <c r="G53" s="283"/>
    </row>
    <row r="54" spans="1:8" s="41" customFormat="1" ht="27.75" customHeight="1">
      <c r="A54" s="255"/>
      <c r="B54" s="132"/>
      <c r="C54" s="83" t="s">
        <v>466</v>
      </c>
      <c r="D54" s="281">
        <f>SUMPRODUCT(E26:E32,wskaźniki!F7:F13)+SUMPRODUCT(ZSO!G26:G32,wskaźniki!I7:I13)</f>
        <v>2.86E-2</v>
      </c>
      <c r="E54" s="282"/>
      <c r="F54" s="282"/>
      <c r="G54" s="283"/>
    </row>
    <row r="55" spans="1:8" s="41" customFormat="1" ht="55.5" customHeight="1">
      <c r="A55" s="267">
        <v>14</v>
      </c>
      <c r="B55" s="120" t="s">
        <v>626</v>
      </c>
      <c r="C55" s="244">
        <f>SUM(D56:D61)</f>
        <v>0</v>
      </c>
      <c r="D55" s="245"/>
      <c r="E55" s="245"/>
      <c r="F55" s="245"/>
      <c r="G55" s="284"/>
    </row>
    <row r="56" spans="1:8" s="41" customFormat="1" ht="17.25" customHeight="1">
      <c r="A56" s="254">
        <v>15</v>
      </c>
      <c r="B56" s="181" t="s">
        <v>487</v>
      </c>
      <c r="C56" s="66" t="s">
        <v>610</v>
      </c>
      <c r="D56" s="77" t="s">
        <v>475</v>
      </c>
      <c r="E56" s="204"/>
      <c r="F56" s="285"/>
      <c r="G56" s="286"/>
    </row>
    <row r="57" spans="1:8" s="41" customFormat="1" ht="14.25" customHeight="1">
      <c r="A57" s="257"/>
      <c r="B57" s="182"/>
      <c r="C57" s="66" t="s">
        <v>43</v>
      </c>
      <c r="D57" s="77" t="s">
        <v>475</v>
      </c>
      <c r="E57" s="287"/>
      <c r="F57" s="288"/>
      <c r="G57" s="289"/>
      <c r="H57"/>
    </row>
    <row r="58" spans="1:8" s="41" customFormat="1" ht="14.25" customHeight="1">
      <c r="A58" s="257"/>
      <c r="B58" s="182"/>
      <c r="C58" s="66" t="s">
        <v>42</v>
      </c>
      <c r="D58" s="77" t="s">
        <v>475</v>
      </c>
      <c r="E58" s="287"/>
      <c r="F58" s="288"/>
      <c r="G58" s="289"/>
      <c r="H58"/>
    </row>
    <row r="59" spans="1:8" s="41" customFormat="1" ht="14.25" customHeight="1">
      <c r="A59" s="257"/>
      <c r="B59" s="182"/>
      <c r="C59" s="66" t="s">
        <v>482</v>
      </c>
      <c r="D59" s="77" t="s">
        <v>475</v>
      </c>
      <c r="E59" s="287"/>
      <c r="F59" s="288"/>
      <c r="G59" s="289"/>
      <c r="H59"/>
    </row>
    <row r="60" spans="1:8" s="41" customFormat="1" ht="14.25" customHeight="1">
      <c r="A60" s="257"/>
      <c r="B60" s="182"/>
      <c r="C60" s="66" t="s">
        <v>483</v>
      </c>
      <c r="D60" s="77" t="s">
        <v>475</v>
      </c>
      <c r="E60" s="287"/>
      <c r="F60" s="288"/>
      <c r="G60" s="289"/>
      <c r="H60"/>
    </row>
    <row r="61" spans="1:8" s="41" customFormat="1" ht="14.25" customHeight="1">
      <c r="A61" s="257"/>
      <c r="B61" s="182"/>
      <c r="C61" s="66" t="s">
        <v>611</v>
      </c>
      <c r="D61" s="77" t="s">
        <v>475</v>
      </c>
      <c r="E61" s="290"/>
      <c r="F61" s="291"/>
      <c r="G61" s="292"/>
      <c r="H61"/>
    </row>
    <row r="62" spans="1:8" s="41" customFormat="1" ht="50.25" customHeight="1">
      <c r="A62" s="60">
        <v>16</v>
      </c>
      <c r="B62" s="120" t="s">
        <v>635</v>
      </c>
      <c r="C62" s="180" t="s">
        <v>475</v>
      </c>
      <c r="D62" s="180"/>
      <c r="E62" s="180"/>
      <c r="F62" s="180"/>
      <c r="G62" s="180"/>
    </row>
    <row r="63" spans="1:8" s="41" customFormat="1" ht="50.25" customHeight="1">
      <c r="A63" s="60">
        <v>17</v>
      </c>
      <c r="B63" s="120" t="s">
        <v>486</v>
      </c>
      <c r="C63" s="180" t="s">
        <v>459</v>
      </c>
      <c r="D63" s="180"/>
      <c r="E63" s="180"/>
      <c r="F63" s="180"/>
      <c r="G63" s="180"/>
    </row>
    <row r="64" spans="1:8" ht="15.75" thickBot="1"/>
    <row r="65" spans="2:3" ht="15.75" thickBot="1">
      <c r="B65" s="268" t="s">
        <v>571</v>
      </c>
      <c r="C65" s="89" t="s">
        <v>570</v>
      </c>
    </row>
    <row r="66" spans="2:3" ht="15.75" thickBot="1">
      <c r="B66" s="92" t="s">
        <v>564</v>
      </c>
      <c r="C66" s="89" t="s">
        <v>574</v>
      </c>
    </row>
    <row r="67" spans="2:3" ht="15.75" thickBot="1">
      <c r="B67" s="91" t="s">
        <v>475</v>
      </c>
      <c r="C67" s="88" t="s">
        <v>572</v>
      </c>
    </row>
    <row r="68" spans="2:3" ht="15.75" thickBot="1">
      <c r="B68" s="91" t="s">
        <v>459</v>
      </c>
      <c r="C68" s="88" t="s">
        <v>573</v>
      </c>
    </row>
  </sheetData>
  <mergeCells count="44"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  <mergeCell ref="D17:G17"/>
    <mergeCell ref="D18:G18"/>
    <mergeCell ref="D22:G22"/>
    <mergeCell ref="D23:E23"/>
    <mergeCell ref="F23:G23"/>
    <mergeCell ref="C19:G19"/>
    <mergeCell ref="B7:B8"/>
    <mergeCell ref="C9:G9"/>
    <mergeCell ref="A2:G2"/>
    <mergeCell ref="C3:G3"/>
    <mergeCell ref="C4:G4"/>
    <mergeCell ref="C5:G5"/>
    <mergeCell ref="A7:A8"/>
    <mergeCell ref="C6:G6"/>
    <mergeCell ref="C7:G8"/>
    <mergeCell ref="A10:A14"/>
    <mergeCell ref="B10:B14"/>
    <mergeCell ref="C55:G55"/>
    <mergeCell ref="C34:C35"/>
    <mergeCell ref="C20:G20"/>
    <mergeCell ref="C21:G21"/>
    <mergeCell ref="A15:A16"/>
    <mergeCell ref="B15:B16"/>
    <mergeCell ref="A17:A18"/>
    <mergeCell ref="B17:B18"/>
    <mergeCell ref="A22:A34"/>
    <mergeCell ref="B22:B34"/>
    <mergeCell ref="C10:G14"/>
    <mergeCell ref="C15:G16"/>
    <mergeCell ref="E49:G50"/>
    <mergeCell ref="C23:C25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zoomScale="80" zoomScaleNormal="80" workbookViewId="0">
      <selection activeCell="B6" sqref="B6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7" s="41" customFormat="1" ht="42" customHeight="1">
      <c r="A2" s="158" t="s">
        <v>454</v>
      </c>
      <c r="B2" s="158"/>
      <c r="C2" s="158"/>
      <c r="D2" s="158"/>
      <c r="E2" s="158"/>
      <c r="F2" s="158"/>
      <c r="G2" s="158"/>
    </row>
    <row r="3" spans="1:7" s="41" customFormat="1" ht="45.75" customHeight="1">
      <c r="A3" s="60" t="s">
        <v>49</v>
      </c>
      <c r="B3" s="60" t="s">
        <v>50</v>
      </c>
      <c r="C3" s="159" t="s">
        <v>458</v>
      </c>
      <c r="D3" s="159"/>
      <c r="E3" s="159"/>
      <c r="F3" s="159"/>
      <c r="G3" s="159"/>
    </row>
    <row r="4" spans="1:7" s="41" customFormat="1" ht="33" customHeight="1">
      <c r="A4" s="60">
        <v>1</v>
      </c>
      <c r="B4" s="247" t="s">
        <v>455</v>
      </c>
      <c r="C4" s="160" t="s">
        <v>490</v>
      </c>
      <c r="D4" s="161"/>
      <c r="E4" s="161"/>
      <c r="F4" s="161"/>
      <c r="G4" s="161"/>
    </row>
    <row r="5" spans="1:7" s="41" customFormat="1" ht="24" customHeight="1">
      <c r="A5" s="60">
        <v>2</v>
      </c>
      <c r="B5" s="247" t="s">
        <v>456</v>
      </c>
      <c r="C5" s="162" t="s">
        <v>489</v>
      </c>
      <c r="D5" s="163"/>
      <c r="E5" s="163"/>
      <c r="F5" s="163"/>
      <c r="G5" s="163"/>
    </row>
    <row r="6" spans="1:7" s="41" customFormat="1" ht="24" customHeight="1">
      <c r="A6" s="256" t="s">
        <v>539</v>
      </c>
      <c r="B6" s="248" t="s">
        <v>258</v>
      </c>
      <c r="C6" s="164" t="str">
        <f>IF('Tabela Informacyjna'!C11=0,"",'Tabela Informacyjna'!C11)</f>
        <v/>
      </c>
      <c r="D6" s="136"/>
      <c r="E6" s="136"/>
      <c r="F6" s="136"/>
      <c r="G6" s="137"/>
    </row>
    <row r="7" spans="1:7" s="41" customFormat="1" ht="12">
      <c r="A7" s="254">
        <v>4</v>
      </c>
      <c r="B7" s="130" t="s">
        <v>438</v>
      </c>
      <c r="C7" s="139" t="str">
        <f>IFERROR(VLOOKUP(C6,'kody działań'!E:F,2,FALSE),"")</f>
        <v/>
      </c>
      <c r="D7" s="165"/>
      <c r="E7" s="165"/>
      <c r="F7" s="165"/>
      <c r="G7" s="166"/>
    </row>
    <row r="8" spans="1:7" s="41" customFormat="1" ht="12.75" customHeight="1">
      <c r="A8" s="257"/>
      <c r="B8" s="131"/>
      <c r="C8" s="167"/>
      <c r="D8" s="168"/>
      <c r="E8" s="168"/>
      <c r="F8" s="168"/>
      <c r="G8" s="169"/>
    </row>
    <row r="9" spans="1:7" s="41" customFormat="1" ht="24.75" customHeight="1">
      <c r="A9" s="60">
        <v>5</v>
      </c>
      <c r="B9" s="247" t="s">
        <v>499</v>
      </c>
      <c r="C9" s="157" t="s">
        <v>459</v>
      </c>
      <c r="D9" s="157"/>
      <c r="E9" s="157"/>
      <c r="F9" s="157"/>
      <c r="G9" s="157"/>
    </row>
    <row r="10" spans="1:7" s="41" customFormat="1" ht="12" customHeight="1">
      <c r="A10" s="254">
        <v>6</v>
      </c>
      <c r="B10" s="130" t="s">
        <v>457</v>
      </c>
      <c r="C10" s="139" t="str">
        <f>IFERROR(VLOOKUP(C6,'lista gmin'!C:F,4,FALSE),"")</f>
        <v/>
      </c>
      <c r="D10" s="140"/>
      <c r="E10" s="140"/>
      <c r="F10" s="140"/>
      <c r="G10" s="141"/>
    </row>
    <row r="11" spans="1:7" s="41" customFormat="1" ht="12" customHeight="1">
      <c r="A11" s="257"/>
      <c r="B11" s="131"/>
      <c r="C11" s="142"/>
      <c r="D11" s="143"/>
      <c r="E11" s="143"/>
      <c r="F11" s="143"/>
      <c r="G11" s="144"/>
    </row>
    <row r="12" spans="1:7" s="41" customFormat="1" ht="0.75" customHeight="1">
      <c r="A12" s="257"/>
      <c r="B12" s="131"/>
      <c r="C12" s="142"/>
      <c r="D12" s="143"/>
      <c r="E12" s="143"/>
      <c r="F12" s="143"/>
      <c r="G12" s="144"/>
    </row>
    <row r="13" spans="1:7" s="41" customFormat="1" ht="12" hidden="1">
      <c r="A13" s="257"/>
      <c r="B13" s="131"/>
      <c r="C13" s="142"/>
      <c r="D13" s="143"/>
      <c r="E13" s="143"/>
      <c r="F13" s="143"/>
      <c r="G13" s="144"/>
    </row>
    <row r="14" spans="1:7" s="41" customFormat="1" ht="12" hidden="1">
      <c r="A14" s="255"/>
      <c r="B14" s="132"/>
      <c r="C14" s="145"/>
      <c r="D14" s="146"/>
      <c r="E14" s="146"/>
      <c r="F14" s="146"/>
      <c r="G14" s="147"/>
    </row>
    <row r="15" spans="1:7" s="41" customFormat="1" ht="24.75" customHeight="1">
      <c r="A15" s="254">
        <v>7</v>
      </c>
      <c r="B15" s="130" t="s">
        <v>473</v>
      </c>
      <c r="C15" s="148" t="s">
        <v>459</v>
      </c>
      <c r="D15" s="149"/>
      <c r="E15" s="149"/>
      <c r="F15" s="149"/>
      <c r="G15" s="150"/>
    </row>
    <row r="16" spans="1:7" s="41" customFormat="1" ht="12" hidden="1">
      <c r="A16" s="255"/>
      <c r="B16" s="132"/>
      <c r="C16" s="151"/>
      <c r="D16" s="152"/>
      <c r="E16" s="152"/>
      <c r="F16" s="152"/>
      <c r="G16" s="153"/>
    </row>
    <row r="17" spans="1:9" s="41" customFormat="1" ht="18.75" customHeight="1">
      <c r="A17" s="254">
        <v>8</v>
      </c>
      <c r="B17" s="130" t="s">
        <v>474</v>
      </c>
      <c r="C17" s="81" t="s">
        <v>460</v>
      </c>
      <c r="D17" s="170"/>
      <c r="E17" s="171"/>
      <c r="F17" s="171"/>
      <c r="G17" s="172"/>
    </row>
    <row r="18" spans="1:9" s="41" customFormat="1" ht="18.75" customHeight="1">
      <c r="A18" s="255"/>
      <c r="B18" s="132"/>
      <c r="C18" s="81" t="s">
        <v>461</v>
      </c>
      <c r="D18" s="170"/>
      <c r="E18" s="171"/>
      <c r="F18" s="171"/>
      <c r="G18" s="172"/>
      <c r="H18" s="42"/>
    </row>
    <row r="19" spans="1:9" s="41" customFormat="1" ht="68.25" customHeight="1">
      <c r="A19" s="258">
        <v>9</v>
      </c>
      <c r="B19" s="122" t="s">
        <v>627</v>
      </c>
      <c r="C19" s="173" t="s">
        <v>475</v>
      </c>
      <c r="D19" s="174"/>
      <c r="E19" s="174"/>
      <c r="F19" s="174"/>
      <c r="G19" s="175"/>
      <c r="H19" s="42"/>
    </row>
    <row r="20" spans="1:9" s="41" customFormat="1" ht="26.25" customHeight="1">
      <c r="A20" s="256">
        <v>10</v>
      </c>
      <c r="B20" s="121" t="s">
        <v>421</v>
      </c>
      <c r="C20" s="135" t="s">
        <v>14</v>
      </c>
      <c r="D20" s="136"/>
      <c r="E20" s="136"/>
      <c r="F20" s="136"/>
      <c r="G20" s="137"/>
    </row>
    <row r="21" spans="1:9" s="41" customFormat="1" ht="24" customHeight="1">
      <c r="A21" s="256">
        <v>11</v>
      </c>
      <c r="B21" s="121" t="s">
        <v>422</v>
      </c>
      <c r="C21" s="135" t="s">
        <v>437</v>
      </c>
      <c r="D21" s="136"/>
      <c r="E21" s="136"/>
      <c r="F21" s="136"/>
      <c r="G21" s="137"/>
    </row>
    <row r="22" spans="1:9" s="41" customFormat="1" ht="12" hidden="1" customHeight="1">
      <c r="A22" s="259">
        <v>12</v>
      </c>
      <c r="B22" s="249"/>
      <c r="C22" s="133" t="s">
        <v>462</v>
      </c>
      <c r="D22" s="195" t="s">
        <v>441</v>
      </c>
      <c r="E22" s="195"/>
      <c r="F22" s="195"/>
      <c r="G22" s="196" t="s">
        <v>442</v>
      </c>
      <c r="H22" s="196"/>
    </row>
    <row r="23" spans="1:9" s="41" customFormat="1" ht="12" hidden="1">
      <c r="A23" s="260"/>
      <c r="B23" s="250"/>
      <c r="C23" s="13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260"/>
      <c r="B24" s="250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260"/>
      <c r="B25" s="250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260"/>
      <c r="B26" s="250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260"/>
      <c r="B27" s="250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260"/>
      <c r="B28" s="250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260"/>
      <c r="B29" s="250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260"/>
      <c r="B30" s="250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260"/>
      <c r="B31" s="250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260"/>
      <c r="B32" s="250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260"/>
      <c r="B33" s="250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260"/>
      <c r="B34" s="250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260"/>
      <c r="B35" s="250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159">
        <v>12</v>
      </c>
      <c r="B36" s="251" t="s">
        <v>561</v>
      </c>
      <c r="C36" s="70" t="s">
        <v>491</v>
      </c>
      <c r="D36" s="162" t="s">
        <v>498</v>
      </c>
      <c r="E36" s="162"/>
      <c r="F36" s="162"/>
      <c r="G36" s="162"/>
      <c r="H36" s="55"/>
    </row>
    <row r="37" spans="1:8" s="41" customFormat="1" ht="32.25" customHeight="1">
      <c r="A37" s="159"/>
      <c r="B37" s="252"/>
      <c r="C37" s="82" t="s">
        <v>492</v>
      </c>
      <c r="D37" s="157" t="s">
        <v>475</v>
      </c>
      <c r="E37" s="157"/>
      <c r="F37" s="157"/>
      <c r="G37" s="157"/>
      <c r="H37" s="55"/>
    </row>
    <row r="38" spans="1:8" s="41" customFormat="1" ht="22.5" customHeight="1">
      <c r="A38" s="159"/>
      <c r="B38" s="252"/>
      <c r="C38" s="82" t="s">
        <v>493</v>
      </c>
      <c r="D38" s="157" t="s">
        <v>540</v>
      </c>
      <c r="E38" s="157"/>
      <c r="F38" s="157"/>
      <c r="G38" s="157"/>
      <c r="H38" s="55"/>
    </row>
    <row r="39" spans="1:8" s="41" customFormat="1" ht="21" customHeight="1">
      <c r="A39" s="159"/>
      <c r="B39" s="252"/>
      <c r="C39" s="82" t="s">
        <v>494</v>
      </c>
      <c r="D39" s="157" t="s">
        <v>540</v>
      </c>
      <c r="E39" s="157"/>
      <c r="F39" s="157"/>
      <c r="G39" s="157"/>
      <c r="H39" s="55"/>
    </row>
    <row r="40" spans="1:8" s="41" customFormat="1" ht="20.25" customHeight="1">
      <c r="A40" s="159"/>
      <c r="B40" s="252"/>
      <c r="C40" s="82" t="s">
        <v>495</v>
      </c>
      <c r="D40" s="157" t="s">
        <v>540</v>
      </c>
      <c r="E40" s="157"/>
      <c r="F40" s="157"/>
      <c r="G40" s="157"/>
      <c r="H40" s="55"/>
    </row>
    <row r="41" spans="1:8" s="41" customFormat="1" ht="20.25" customHeight="1">
      <c r="A41" s="159"/>
      <c r="B41" s="252"/>
      <c r="C41" s="82" t="s">
        <v>497</v>
      </c>
      <c r="D41" s="157" t="s">
        <v>540</v>
      </c>
      <c r="E41" s="157"/>
      <c r="F41" s="157"/>
      <c r="G41" s="157"/>
      <c r="H41" s="55"/>
    </row>
    <row r="42" spans="1:8" s="41" customFormat="1" ht="33.75" customHeight="1">
      <c r="A42" s="159"/>
      <c r="B42" s="252"/>
      <c r="C42" s="82" t="s">
        <v>496</v>
      </c>
      <c r="D42" s="157" t="s">
        <v>540</v>
      </c>
      <c r="E42" s="157"/>
      <c r="F42" s="157"/>
      <c r="G42" s="157"/>
      <c r="H42" s="55"/>
    </row>
    <row r="43" spans="1:8" s="41" customFormat="1" ht="40.5" customHeight="1">
      <c r="A43" s="60">
        <v>13</v>
      </c>
      <c r="B43" s="120" t="s">
        <v>628</v>
      </c>
      <c r="C43" s="246" t="s">
        <v>615</v>
      </c>
      <c r="D43" s="246"/>
      <c r="E43" s="246"/>
      <c r="F43" s="246"/>
      <c r="G43" s="246"/>
    </row>
    <row r="44" spans="1:8" s="41" customFormat="1" ht="40.5" customHeight="1">
      <c r="A44" s="60">
        <v>14</v>
      </c>
      <c r="B44" s="120" t="s">
        <v>626</v>
      </c>
      <c r="C44" s="183">
        <f>SUM(D45:D50)</f>
        <v>0</v>
      </c>
      <c r="D44" s="183"/>
      <c r="E44" s="183"/>
      <c r="F44" s="183"/>
      <c r="G44" s="183"/>
    </row>
    <row r="45" spans="1:8" s="41" customFormat="1" ht="14.25" customHeight="1">
      <c r="A45" s="254">
        <v>15</v>
      </c>
      <c r="B45" s="253" t="s">
        <v>487</v>
      </c>
      <c r="C45" s="66" t="s">
        <v>610</v>
      </c>
      <c r="D45" s="77"/>
      <c r="E45" s="184"/>
      <c r="F45" s="185"/>
      <c r="G45" s="186"/>
      <c r="H45"/>
    </row>
    <row r="46" spans="1:8" s="41" customFormat="1" ht="14.25" customHeight="1">
      <c r="A46" s="261"/>
      <c r="B46" s="253"/>
      <c r="C46" s="66" t="s">
        <v>43</v>
      </c>
      <c r="D46" s="77" t="s">
        <v>475</v>
      </c>
      <c r="E46" s="187"/>
      <c r="F46" s="188"/>
      <c r="G46" s="189"/>
      <c r="H46"/>
    </row>
    <row r="47" spans="1:8" s="41" customFormat="1" ht="14.25" customHeight="1">
      <c r="A47" s="261"/>
      <c r="B47" s="253"/>
      <c r="C47" s="66" t="s">
        <v>42</v>
      </c>
      <c r="D47" s="77" t="s">
        <v>475</v>
      </c>
      <c r="E47" s="187"/>
      <c r="F47" s="188"/>
      <c r="G47" s="189"/>
      <c r="H47"/>
    </row>
    <row r="48" spans="1:8" s="41" customFormat="1" ht="14.25" customHeight="1">
      <c r="A48" s="261"/>
      <c r="B48" s="253"/>
      <c r="C48" s="66" t="s">
        <v>482</v>
      </c>
      <c r="D48" s="77" t="s">
        <v>475</v>
      </c>
      <c r="E48" s="187"/>
      <c r="F48" s="188"/>
      <c r="G48" s="189"/>
      <c r="H48"/>
    </row>
    <row r="49" spans="1:8" s="41" customFormat="1" ht="14.25" customHeight="1">
      <c r="A49" s="261"/>
      <c r="B49" s="253"/>
      <c r="C49" s="66" t="s">
        <v>483</v>
      </c>
      <c r="D49" s="77" t="s">
        <v>475</v>
      </c>
      <c r="E49" s="187"/>
      <c r="F49" s="188"/>
      <c r="G49" s="189"/>
      <c r="H49"/>
    </row>
    <row r="50" spans="1:8" s="41" customFormat="1" ht="14.25" customHeight="1">
      <c r="A50" s="262"/>
      <c r="B50" s="253"/>
      <c r="C50" s="66" t="s">
        <v>434</v>
      </c>
      <c r="D50" s="77" t="s">
        <v>475</v>
      </c>
      <c r="E50" s="190"/>
      <c r="F50" s="191"/>
      <c r="G50" s="192"/>
      <c r="H50"/>
    </row>
    <row r="51" spans="1:8" s="41" customFormat="1" ht="54" customHeight="1">
      <c r="A51" s="60">
        <v>16</v>
      </c>
      <c r="B51" s="120" t="s">
        <v>635</v>
      </c>
      <c r="C51" s="180" t="s">
        <v>475</v>
      </c>
      <c r="D51" s="180"/>
      <c r="E51" s="180"/>
      <c r="F51" s="180"/>
      <c r="G51" s="180"/>
    </row>
    <row r="52" spans="1:8" s="41" customFormat="1" ht="27.75" customHeight="1">
      <c r="A52" s="60">
        <v>17</v>
      </c>
      <c r="B52" s="247" t="s">
        <v>486</v>
      </c>
      <c r="C52" s="173" t="s">
        <v>459</v>
      </c>
      <c r="D52" s="174"/>
      <c r="E52" s="174"/>
      <c r="F52" s="174"/>
      <c r="G52" s="175"/>
    </row>
    <row r="53" spans="1:8" ht="15" customHeight="1" thickBot="1"/>
    <row r="54" spans="1:8" ht="14.25" customHeight="1" thickBot="1">
      <c r="B54" s="268" t="s">
        <v>571</v>
      </c>
      <c r="C54" s="89" t="s">
        <v>570</v>
      </c>
    </row>
    <row r="55" spans="1:8" ht="15.75" thickBot="1">
      <c r="B55" s="91" t="s">
        <v>475</v>
      </c>
      <c r="C55" s="88" t="s">
        <v>572</v>
      </c>
    </row>
    <row r="56" spans="1:8" ht="15.75" thickBot="1">
      <c r="B56" s="91" t="s">
        <v>459</v>
      </c>
      <c r="C56" s="88" t="s">
        <v>573</v>
      </c>
    </row>
  </sheetData>
  <mergeCells count="41">
    <mergeCell ref="C19:G19"/>
    <mergeCell ref="C52:G52"/>
    <mergeCell ref="C44:G44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A10:A14"/>
    <mergeCell ref="B10:B14"/>
    <mergeCell ref="C10:G14"/>
    <mergeCell ref="A15:A16"/>
    <mergeCell ref="B15:B16"/>
    <mergeCell ref="C15:G16"/>
    <mergeCell ref="A36:A42"/>
    <mergeCell ref="B36:B42"/>
    <mergeCell ref="C21:G21"/>
    <mergeCell ref="A17:A18"/>
    <mergeCell ref="B17:B18"/>
    <mergeCell ref="D17:G17"/>
    <mergeCell ref="D18:G18"/>
    <mergeCell ref="C20:G20"/>
    <mergeCell ref="D41:G41"/>
    <mergeCell ref="D42:G42"/>
    <mergeCell ref="C22:C23"/>
    <mergeCell ref="D22:F22"/>
    <mergeCell ref="G22:H22"/>
    <mergeCell ref="D36:G36"/>
    <mergeCell ref="D37:G37"/>
    <mergeCell ref="D38:G38"/>
    <mergeCell ref="D39:G39"/>
    <mergeCell ref="D40:G40"/>
    <mergeCell ref="A45:A50"/>
    <mergeCell ref="C43:G43"/>
    <mergeCell ref="B45:B50"/>
    <mergeCell ref="E45:G50"/>
    <mergeCell ref="C51:G51"/>
  </mergeCells>
  <dataValidations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zoomScale="80" zoomScaleNormal="80" workbookViewId="0">
      <selection activeCell="B5" sqref="B5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1" customFormat="1" ht="22.5" customHeight="1">
      <c r="A2" s="158" t="s">
        <v>454</v>
      </c>
      <c r="B2" s="158"/>
      <c r="C2" s="158"/>
      <c r="D2" s="158"/>
      <c r="E2" s="158"/>
      <c r="F2" s="158"/>
      <c r="G2" s="158"/>
    </row>
    <row r="3" spans="1:8" s="41" customFormat="1" ht="28.5" customHeight="1">
      <c r="A3" s="60" t="s">
        <v>49</v>
      </c>
      <c r="B3" s="60" t="s">
        <v>50</v>
      </c>
      <c r="C3" s="159" t="s">
        <v>458</v>
      </c>
      <c r="D3" s="159"/>
      <c r="E3" s="159"/>
      <c r="F3" s="159"/>
      <c r="G3" s="159"/>
    </row>
    <row r="4" spans="1:8" s="41" customFormat="1" ht="20.25" customHeight="1">
      <c r="A4" s="60">
        <v>1</v>
      </c>
      <c r="B4" s="120" t="s">
        <v>455</v>
      </c>
      <c r="C4" s="160" t="s">
        <v>500</v>
      </c>
      <c r="D4" s="161"/>
      <c r="E4" s="161"/>
      <c r="F4" s="161"/>
      <c r="G4" s="161"/>
    </row>
    <row r="5" spans="1:8" s="41" customFormat="1" ht="24" customHeight="1">
      <c r="A5" s="60">
        <v>2</v>
      </c>
      <c r="B5" s="120" t="s">
        <v>456</v>
      </c>
      <c r="C5" s="162" t="s">
        <v>501</v>
      </c>
      <c r="D5" s="163"/>
      <c r="E5" s="163"/>
      <c r="F5" s="163"/>
      <c r="G5" s="163"/>
    </row>
    <row r="6" spans="1:8" s="41" customFormat="1" ht="24" customHeight="1">
      <c r="A6" s="256">
        <v>3</v>
      </c>
      <c r="B6" s="121" t="s">
        <v>258</v>
      </c>
      <c r="C6" s="164" t="str">
        <f>IF('Tabela Informacyjna'!C11=0,"",'Tabela Informacyjna'!C11)</f>
        <v/>
      </c>
      <c r="D6" s="136"/>
      <c r="E6" s="136"/>
      <c r="F6" s="136"/>
      <c r="G6" s="137"/>
    </row>
    <row r="7" spans="1:8" s="41" customFormat="1" ht="12">
      <c r="A7" s="254">
        <v>4</v>
      </c>
      <c r="B7" s="130" t="s">
        <v>438</v>
      </c>
      <c r="C7" s="139" t="str">
        <f>IFERROR(VLOOKUP(C6,'kody działań'!E:F,2,FALSE),"")</f>
        <v/>
      </c>
      <c r="D7" s="165"/>
      <c r="E7" s="165"/>
      <c r="F7" s="165"/>
      <c r="G7" s="166"/>
      <c r="H7" s="197"/>
    </row>
    <row r="8" spans="1:8" s="41" customFormat="1" ht="12.75" customHeight="1">
      <c r="A8" s="257"/>
      <c r="B8" s="131"/>
      <c r="C8" s="167"/>
      <c r="D8" s="168"/>
      <c r="E8" s="168"/>
      <c r="F8" s="168"/>
      <c r="G8" s="169"/>
      <c r="H8" s="198"/>
    </row>
    <row r="9" spans="1:8" s="41" customFormat="1" ht="24.75" customHeight="1">
      <c r="A9" s="60">
        <v>5</v>
      </c>
      <c r="B9" s="120" t="s">
        <v>499</v>
      </c>
      <c r="C9" s="157" t="s">
        <v>459</v>
      </c>
      <c r="D9" s="157"/>
      <c r="E9" s="157"/>
      <c r="F9" s="157"/>
      <c r="G9" s="157"/>
    </row>
    <row r="10" spans="1:8" s="41" customFormat="1" ht="12" customHeight="1">
      <c r="A10" s="254">
        <v>6</v>
      </c>
      <c r="B10" s="130" t="s">
        <v>457</v>
      </c>
      <c r="C10" s="139" t="str">
        <f>IFERROR(VLOOKUP(C6,'lista gmin'!C:F,4,FALSE),"")</f>
        <v/>
      </c>
      <c r="D10" s="140"/>
      <c r="E10" s="140"/>
      <c r="F10" s="140"/>
      <c r="G10" s="141"/>
      <c r="H10" s="197"/>
    </row>
    <row r="11" spans="1:8" s="41" customFormat="1" ht="12" customHeight="1">
      <c r="A11" s="257"/>
      <c r="B11" s="131"/>
      <c r="C11" s="142"/>
      <c r="D11" s="143"/>
      <c r="E11" s="143"/>
      <c r="F11" s="143"/>
      <c r="G11" s="144"/>
      <c r="H11" s="198"/>
    </row>
    <row r="12" spans="1:8" s="41" customFormat="1" ht="0.75" customHeight="1">
      <c r="A12" s="257"/>
      <c r="B12" s="131"/>
      <c r="C12" s="142"/>
      <c r="D12" s="143"/>
      <c r="E12" s="143"/>
      <c r="F12" s="143"/>
      <c r="G12" s="144"/>
    </row>
    <row r="13" spans="1:8" s="41" customFormat="1" ht="12" hidden="1">
      <c r="A13" s="257"/>
      <c r="B13" s="131"/>
      <c r="C13" s="142"/>
      <c r="D13" s="143"/>
      <c r="E13" s="143"/>
      <c r="F13" s="143"/>
      <c r="G13" s="144"/>
    </row>
    <row r="14" spans="1:8" s="41" customFormat="1" ht="12" hidden="1">
      <c r="A14" s="255"/>
      <c r="B14" s="132"/>
      <c r="C14" s="145"/>
      <c r="D14" s="146"/>
      <c r="E14" s="146"/>
      <c r="F14" s="146"/>
      <c r="G14" s="147"/>
    </row>
    <row r="15" spans="1:8" s="41" customFormat="1" ht="24.75" customHeight="1">
      <c r="A15" s="254">
        <v>7</v>
      </c>
      <c r="B15" s="130" t="s">
        <v>473</v>
      </c>
      <c r="C15" s="148" t="s">
        <v>459</v>
      </c>
      <c r="D15" s="149"/>
      <c r="E15" s="149"/>
      <c r="F15" s="149"/>
      <c r="G15" s="150"/>
    </row>
    <row r="16" spans="1:8" s="41" customFormat="1" ht="12" hidden="1">
      <c r="A16" s="255"/>
      <c r="B16" s="132"/>
      <c r="C16" s="151"/>
      <c r="D16" s="152"/>
      <c r="E16" s="152"/>
      <c r="F16" s="152"/>
      <c r="G16" s="153"/>
    </row>
    <row r="17" spans="1:9" s="41" customFormat="1" ht="31.5" customHeight="1">
      <c r="A17" s="254">
        <v>8</v>
      </c>
      <c r="B17" s="130" t="s">
        <v>474</v>
      </c>
      <c r="C17" s="81" t="s">
        <v>460</v>
      </c>
      <c r="D17" s="170"/>
      <c r="E17" s="171"/>
      <c r="F17" s="171"/>
      <c r="G17" s="172"/>
    </row>
    <row r="18" spans="1:9" s="41" customFormat="1" ht="39" customHeight="1">
      <c r="A18" s="255"/>
      <c r="B18" s="132"/>
      <c r="C18" s="81" t="s">
        <v>461</v>
      </c>
      <c r="D18" s="170"/>
      <c r="E18" s="171"/>
      <c r="F18" s="171"/>
      <c r="G18" s="172"/>
      <c r="H18" s="42"/>
    </row>
    <row r="19" spans="1:9" s="41" customFormat="1" ht="58.5" customHeight="1">
      <c r="A19" s="258">
        <v>9</v>
      </c>
      <c r="B19" s="122" t="s">
        <v>627</v>
      </c>
      <c r="C19" s="173" t="s">
        <v>475</v>
      </c>
      <c r="D19" s="174"/>
      <c r="E19" s="174"/>
      <c r="F19" s="174"/>
      <c r="G19" s="175"/>
      <c r="H19" s="42"/>
    </row>
    <row r="20" spans="1:9" s="41" customFormat="1" ht="26.25" customHeight="1">
      <c r="A20" s="256">
        <v>10</v>
      </c>
      <c r="B20" s="121" t="s">
        <v>421</v>
      </c>
      <c r="C20" s="201" t="s">
        <v>14</v>
      </c>
      <c r="D20" s="202"/>
      <c r="E20" s="202"/>
      <c r="F20" s="202"/>
      <c r="G20" s="203"/>
    </row>
    <row r="21" spans="1:9" s="41" customFormat="1" ht="24" customHeight="1">
      <c r="A21" s="256">
        <v>11</v>
      </c>
      <c r="B21" s="121" t="s">
        <v>422</v>
      </c>
      <c r="C21" s="201" t="s">
        <v>437</v>
      </c>
      <c r="D21" s="202"/>
      <c r="E21" s="202"/>
      <c r="F21" s="202"/>
      <c r="G21" s="203"/>
    </row>
    <row r="22" spans="1:9" s="41" customFormat="1" ht="12" hidden="1" customHeight="1">
      <c r="A22" s="248">
        <v>12</v>
      </c>
      <c r="B22" s="121"/>
      <c r="C22" s="133" t="s">
        <v>462</v>
      </c>
      <c r="D22" s="195" t="s">
        <v>441</v>
      </c>
      <c r="E22" s="195"/>
      <c r="F22" s="195"/>
      <c r="G22" s="196" t="s">
        <v>442</v>
      </c>
      <c r="H22" s="196"/>
    </row>
    <row r="23" spans="1:9" s="41" customFormat="1" ht="12" hidden="1">
      <c r="A23" s="310"/>
      <c r="B23" s="122"/>
      <c r="C23" s="13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310"/>
      <c r="B24" s="122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310"/>
      <c r="B25" s="122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310"/>
      <c r="B26" s="122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310"/>
      <c r="B27" s="122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310"/>
      <c r="B28" s="122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310"/>
      <c r="B29" s="122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310"/>
      <c r="B30" s="122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310"/>
      <c r="B31" s="122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310"/>
      <c r="B32" s="122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310"/>
      <c r="B33" s="122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310"/>
      <c r="B34" s="122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310"/>
      <c r="B35" s="122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254">
        <v>12</v>
      </c>
      <c r="B36" s="130" t="s">
        <v>563</v>
      </c>
      <c r="C36" s="70" t="s">
        <v>491</v>
      </c>
      <c r="D36" s="66" t="s">
        <v>507</v>
      </c>
      <c r="E36" s="66" t="s">
        <v>508</v>
      </c>
      <c r="F36" s="135" t="s">
        <v>509</v>
      </c>
      <c r="G36" s="199"/>
      <c r="H36" s="55"/>
    </row>
    <row r="37" spans="1:8" s="41" customFormat="1" ht="20.25" customHeight="1">
      <c r="A37" s="261"/>
      <c r="B37" s="311"/>
      <c r="C37" s="83" t="s">
        <v>502</v>
      </c>
      <c r="D37" s="77" t="s">
        <v>475</v>
      </c>
      <c r="E37" s="77" t="s">
        <v>475</v>
      </c>
      <c r="F37" s="173" t="s">
        <v>475</v>
      </c>
      <c r="G37" s="200"/>
      <c r="H37" s="55"/>
    </row>
    <row r="38" spans="1:8" s="41" customFormat="1" ht="24" customHeight="1">
      <c r="A38" s="261"/>
      <c r="B38" s="311"/>
      <c r="C38" s="83" t="s">
        <v>503</v>
      </c>
      <c r="D38" s="77" t="s">
        <v>475</v>
      </c>
      <c r="E38" s="77" t="s">
        <v>475</v>
      </c>
      <c r="F38" s="173" t="s">
        <v>475</v>
      </c>
      <c r="G38" s="200"/>
      <c r="H38" s="55"/>
    </row>
    <row r="39" spans="1:8" s="41" customFormat="1" ht="16.5" customHeight="1">
      <c r="A39" s="261"/>
      <c r="B39" s="311"/>
      <c r="C39" s="83" t="s">
        <v>504</v>
      </c>
      <c r="D39" s="77" t="s">
        <v>475</v>
      </c>
      <c r="E39" s="77" t="s">
        <v>475</v>
      </c>
      <c r="F39" s="173" t="s">
        <v>475</v>
      </c>
      <c r="G39" s="200"/>
      <c r="H39" s="55"/>
    </row>
    <row r="40" spans="1:8" s="41" customFormat="1" ht="20.25" customHeight="1">
      <c r="A40" s="261"/>
      <c r="B40" s="311"/>
      <c r="C40" s="83" t="s">
        <v>505</v>
      </c>
      <c r="D40" s="77" t="s">
        <v>475</v>
      </c>
      <c r="E40" s="77" t="s">
        <v>475</v>
      </c>
      <c r="F40" s="173" t="s">
        <v>475</v>
      </c>
      <c r="G40" s="200"/>
      <c r="H40" s="55"/>
    </row>
    <row r="41" spans="1:8" s="41" customFormat="1" ht="24" customHeight="1">
      <c r="A41" s="262"/>
      <c r="B41" s="312"/>
      <c r="C41" s="83" t="s">
        <v>506</v>
      </c>
      <c r="D41" s="77" t="s">
        <v>475</v>
      </c>
      <c r="E41" s="77" t="s">
        <v>475</v>
      </c>
      <c r="F41" s="173" t="s">
        <v>475</v>
      </c>
      <c r="G41" s="200"/>
      <c r="H41" s="55"/>
    </row>
    <row r="42" spans="1:8" s="41" customFormat="1" ht="24" customHeight="1">
      <c r="A42" s="60">
        <v>13</v>
      </c>
      <c r="B42" s="120" t="s">
        <v>628</v>
      </c>
      <c r="C42" s="246" t="s">
        <v>615</v>
      </c>
      <c r="D42" s="246"/>
      <c r="E42" s="246"/>
      <c r="F42" s="246"/>
      <c r="G42" s="246"/>
      <c r="H42" s="55"/>
    </row>
    <row r="43" spans="1:8" s="41" customFormat="1" ht="40.5" customHeight="1">
      <c r="A43" s="60">
        <v>14</v>
      </c>
      <c r="B43" s="120" t="s">
        <v>626</v>
      </c>
      <c r="C43" s="183">
        <f>SUM(D44:D49)</f>
        <v>0</v>
      </c>
      <c r="D43" s="183"/>
      <c r="E43" s="183"/>
      <c r="F43" s="183"/>
      <c r="G43" s="183"/>
    </row>
    <row r="44" spans="1:8" s="41" customFormat="1" ht="14.25" customHeight="1">
      <c r="A44" s="254">
        <v>15</v>
      </c>
      <c r="B44" s="253" t="s">
        <v>487</v>
      </c>
      <c r="C44" s="66" t="s">
        <v>610</v>
      </c>
      <c r="D44" s="77" t="s">
        <v>475</v>
      </c>
      <c r="E44" s="204"/>
      <c r="F44" s="205"/>
      <c r="G44" s="206"/>
      <c r="H44"/>
    </row>
    <row r="45" spans="1:8" s="41" customFormat="1" ht="14.25" customHeight="1">
      <c r="A45" s="261"/>
      <c r="B45" s="253"/>
      <c r="C45" s="66" t="s">
        <v>43</v>
      </c>
      <c r="D45" s="77" t="s">
        <v>475</v>
      </c>
      <c r="E45" s="207"/>
      <c r="F45" s="208"/>
      <c r="G45" s="209"/>
      <c r="H45"/>
    </row>
    <row r="46" spans="1:8" s="41" customFormat="1" ht="14.25" customHeight="1">
      <c r="A46" s="261"/>
      <c r="B46" s="253"/>
      <c r="C46" s="66" t="s">
        <v>42</v>
      </c>
      <c r="D46" s="77" t="s">
        <v>475</v>
      </c>
      <c r="E46" s="207"/>
      <c r="F46" s="208"/>
      <c r="G46" s="209"/>
      <c r="H46"/>
    </row>
    <row r="47" spans="1:8" s="41" customFormat="1" ht="14.25" customHeight="1">
      <c r="A47" s="261"/>
      <c r="B47" s="253"/>
      <c r="C47" s="66" t="s">
        <v>482</v>
      </c>
      <c r="D47" s="77" t="s">
        <v>475</v>
      </c>
      <c r="E47" s="207"/>
      <c r="F47" s="208"/>
      <c r="G47" s="209"/>
      <c r="H47"/>
    </row>
    <row r="48" spans="1:8" s="41" customFormat="1" ht="14.25" customHeight="1">
      <c r="A48" s="261"/>
      <c r="B48" s="253"/>
      <c r="C48" s="66" t="s">
        <v>483</v>
      </c>
      <c r="D48" s="77" t="s">
        <v>475</v>
      </c>
      <c r="E48" s="207"/>
      <c r="F48" s="208"/>
      <c r="G48" s="209"/>
      <c r="H48"/>
    </row>
    <row r="49" spans="1:8" s="41" customFormat="1" ht="14.25" customHeight="1">
      <c r="A49" s="262"/>
      <c r="B49" s="253"/>
      <c r="C49" s="66" t="s">
        <v>484</v>
      </c>
      <c r="D49" s="77" t="s">
        <v>475</v>
      </c>
      <c r="E49" s="210"/>
      <c r="F49" s="211"/>
      <c r="G49" s="212"/>
      <c r="H49"/>
    </row>
    <row r="50" spans="1:8" s="41" customFormat="1" ht="60" customHeight="1">
      <c r="A50" s="60">
        <v>16</v>
      </c>
      <c r="B50" s="120" t="s">
        <v>639</v>
      </c>
      <c r="C50" s="180" t="s">
        <v>475</v>
      </c>
      <c r="D50" s="180"/>
      <c r="E50" s="180"/>
      <c r="F50" s="180"/>
      <c r="G50" s="180"/>
    </row>
    <row r="51" spans="1:8" s="41" customFormat="1" ht="27.75" customHeight="1">
      <c r="A51" s="60">
        <v>17</v>
      </c>
      <c r="B51" s="120" t="s">
        <v>486</v>
      </c>
      <c r="C51" s="173" t="s">
        <v>459</v>
      </c>
      <c r="D51" s="174"/>
      <c r="E51" s="174"/>
      <c r="F51" s="174"/>
      <c r="G51" s="175"/>
    </row>
    <row r="52" spans="1:8" ht="15.75" thickBot="1"/>
    <row r="53" spans="1:8" ht="15" customHeight="1" thickBot="1">
      <c r="B53" s="268" t="s">
        <v>571</v>
      </c>
      <c r="C53" s="213" t="s">
        <v>570</v>
      </c>
      <c r="D53" s="214"/>
    </row>
    <row r="54" spans="1:8" ht="15.75" thickBot="1">
      <c r="B54" s="91" t="s">
        <v>475</v>
      </c>
      <c r="C54" s="215" t="s">
        <v>572</v>
      </c>
      <c r="D54" s="216"/>
    </row>
    <row r="55" spans="1:8" ht="15.75" thickBot="1">
      <c r="B55" s="91" t="s">
        <v>459</v>
      </c>
      <c r="C55" s="215" t="s">
        <v>573</v>
      </c>
      <c r="D55" s="216"/>
    </row>
  </sheetData>
  <mergeCells count="45">
    <mergeCell ref="C19:G19"/>
    <mergeCell ref="C51:G51"/>
    <mergeCell ref="C42:G42"/>
    <mergeCell ref="C53:D53"/>
    <mergeCell ref="C54:D54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A15:A16"/>
    <mergeCell ref="B15:B16"/>
    <mergeCell ref="C15:G16"/>
    <mergeCell ref="C43:G43"/>
    <mergeCell ref="A44:A49"/>
    <mergeCell ref="B44:B49"/>
    <mergeCell ref="E44:G49"/>
    <mergeCell ref="C50:G50"/>
    <mergeCell ref="B36:B41"/>
    <mergeCell ref="A36:A41"/>
    <mergeCell ref="H7:H8"/>
    <mergeCell ref="H10:H11"/>
    <mergeCell ref="F36:G36"/>
    <mergeCell ref="F37:G37"/>
    <mergeCell ref="F38:G38"/>
    <mergeCell ref="F39:G39"/>
    <mergeCell ref="F40:G40"/>
    <mergeCell ref="F41:G41"/>
    <mergeCell ref="C21:G21"/>
    <mergeCell ref="C22:C23"/>
    <mergeCell ref="D22:F22"/>
    <mergeCell ref="G22:H22"/>
    <mergeCell ref="A17:A18"/>
    <mergeCell ref="B17:B18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zoomScale="110" zoomScaleNormal="110" workbookViewId="0">
      <selection activeCell="C11" sqref="C11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/>
      </c>
    </row>
    <row r="2" spans="1:12">
      <c r="A2" s="1" t="s">
        <v>333</v>
      </c>
      <c r="C2" s="37" t="str">
        <f>IF('Tabela Informacyjna'!C11=0,"",'Tabela Informacyjna'!C11)</f>
        <v/>
      </c>
      <c r="E2" s="37" t="str">
        <f>IF('Tabela Informacyjna'!D11=0,"",'Tabela Informacyjna'!D11)</f>
        <v/>
      </c>
      <c r="F2" s="37"/>
    </row>
    <row r="3" spans="1:12">
      <c r="A3" s="218" t="s">
        <v>334</v>
      </c>
      <c r="B3" s="218"/>
      <c r="C3" s="218"/>
      <c r="D3" s="218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/>
      </c>
    </row>
    <row r="7" spans="1:12">
      <c r="A7" t="s">
        <v>530</v>
      </c>
    </row>
    <row r="8" spans="1:12" s="102" customFormat="1" ht="33.75" customHeight="1">
      <c r="A8" s="217" t="s">
        <v>416</v>
      </c>
      <c r="B8" s="217" t="s">
        <v>417</v>
      </c>
      <c r="C8" s="223" t="s">
        <v>418</v>
      </c>
      <c r="D8" s="217" t="s">
        <v>419</v>
      </c>
      <c r="E8" s="225" t="s">
        <v>420</v>
      </c>
      <c r="F8" s="186"/>
      <c r="G8" s="219" t="s">
        <v>423</v>
      </c>
      <c r="H8" s="220"/>
      <c r="I8" s="221" t="s">
        <v>424</v>
      </c>
      <c r="J8" s="217" t="s">
        <v>425</v>
      </c>
      <c r="K8" s="217" t="s">
        <v>533</v>
      </c>
      <c r="L8" s="217" t="s">
        <v>56</v>
      </c>
    </row>
    <row r="9" spans="1:12" s="102" customFormat="1" ht="53.25" customHeight="1">
      <c r="A9" s="217"/>
      <c r="B9" s="217"/>
      <c r="C9" s="224"/>
      <c r="D9" s="217"/>
      <c r="E9" s="226"/>
      <c r="F9" s="192"/>
      <c r="G9" s="104" t="s">
        <v>426</v>
      </c>
      <c r="H9" s="104" t="s">
        <v>596</v>
      </c>
      <c r="I9" s="222"/>
      <c r="J9" s="217"/>
      <c r="K9" s="217"/>
      <c r="L9" s="217"/>
    </row>
    <row r="10" spans="1:12" s="103" customFormat="1" ht="80.25" customHeight="1">
      <c r="A10" s="105"/>
      <c r="B10" s="107" t="s">
        <v>612</v>
      </c>
      <c r="C10" s="107" t="s">
        <v>613</v>
      </c>
      <c r="D10" s="107" t="s">
        <v>614</v>
      </c>
      <c r="E10" s="107" t="s">
        <v>531</v>
      </c>
      <c r="F10" s="107" t="s">
        <v>532</v>
      </c>
      <c r="G10" s="116" t="s">
        <v>598</v>
      </c>
      <c r="H10" s="101" t="s">
        <v>597</v>
      </c>
      <c r="I10" s="107" t="s">
        <v>427</v>
      </c>
      <c r="J10" s="107" t="s">
        <v>428</v>
      </c>
      <c r="K10" s="107" t="s">
        <v>429</v>
      </c>
      <c r="L10" s="106"/>
    </row>
    <row r="11" spans="1:12" s="1" customFormat="1" ht="55.5" customHeight="1">
      <c r="A11" s="2">
        <v>1</v>
      </c>
      <c r="B11" s="39"/>
      <c r="C11" s="2" t="str">
        <f>IFERROR(VLOOKUP(B11,'kody działań'!$A$109:$B$126,2,FALSE),"")</f>
        <v/>
      </c>
      <c r="D11" s="2"/>
      <c r="E11" s="2"/>
      <c r="F11" s="2"/>
      <c r="G11" s="39"/>
      <c r="H11" s="2"/>
      <c r="I11" s="2"/>
      <c r="J11" s="2"/>
      <c r="K11" s="2"/>
      <c r="L11" s="2"/>
    </row>
    <row r="12" spans="1:12" s="1" customFormat="1" ht="11.25">
      <c r="A12" s="2">
        <v>2</v>
      </c>
      <c r="B12" s="39"/>
      <c r="C12" s="2" t="str">
        <f>IFERROR(VLOOKUP(B12,'kody działań'!$A$109:$B$126,2,FALSE),"")</f>
        <v/>
      </c>
      <c r="D12" s="2"/>
      <c r="E12" s="2"/>
      <c r="F12" s="2"/>
      <c r="G12" s="39"/>
      <c r="H12" s="2"/>
      <c r="I12" s="2"/>
      <c r="J12" s="2"/>
      <c r="K12" s="2"/>
      <c r="L12" s="2"/>
    </row>
    <row r="13" spans="1:12" s="1" customFormat="1" ht="11.25">
      <c r="A13" s="2">
        <v>3</v>
      </c>
      <c r="B13" s="39"/>
      <c r="C13" s="2" t="str">
        <f>IFERROR(VLOOKUP(B13,'kody działań'!$A$109:$B$126,2,FALSE),"")</f>
        <v/>
      </c>
      <c r="D13" s="2"/>
      <c r="E13" s="2"/>
      <c r="F13" s="2"/>
      <c r="G13" s="39"/>
      <c r="H13" s="2"/>
      <c r="I13" s="2"/>
      <c r="J13" s="2"/>
      <c r="K13" s="2"/>
      <c r="L13" s="2"/>
    </row>
    <row r="14" spans="1:12" s="1" customFormat="1" ht="11.25">
      <c r="A14" s="2">
        <v>4</v>
      </c>
      <c r="B14" s="39"/>
      <c r="C14" s="2" t="str">
        <f>IFERROR(VLOOKUP(B14,'kody działań'!$A$109:$B$126,2,FALSE),"")</f>
        <v/>
      </c>
      <c r="D14" s="2"/>
      <c r="E14" s="2"/>
      <c r="F14" s="2"/>
      <c r="G14" s="39"/>
      <c r="H14" s="2"/>
      <c r="I14" s="2"/>
      <c r="J14" s="2"/>
      <c r="K14" s="2"/>
      <c r="L14" s="2"/>
    </row>
    <row r="15" spans="1:12" s="1" customFormat="1" ht="11.25">
      <c r="A15" s="2">
        <v>5</v>
      </c>
      <c r="B15" s="39"/>
      <c r="C15" s="2" t="str">
        <f>IFERROR(VLOOKUP(B15,'kody działań'!$A$109:$B$126,2,FALSE),"")</f>
        <v/>
      </c>
      <c r="D15" s="2"/>
      <c r="E15" s="2"/>
      <c r="F15" s="2"/>
      <c r="G15" s="39"/>
      <c r="H15" s="2"/>
      <c r="I15" s="2"/>
      <c r="J15" s="2"/>
      <c r="K15" s="2"/>
      <c r="L15" s="2"/>
    </row>
    <row r="16" spans="1:12" s="1" customFormat="1" ht="11.25">
      <c r="A16" s="2">
        <v>6</v>
      </c>
      <c r="B16" s="39"/>
      <c r="C16" s="2" t="str">
        <f>IFERROR(VLOOKUP(B16,'kody działań'!$A$109:$B$126,2,FALSE),"")</f>
        <v/>
      </c>
      <c r="D16" s="2"/>
      <c r="E16" s="2"/>
      <c r="F16" s="2"/>
      <c r="G16" s="39"/>
      <c r="H16" s="2"/>
      <c r="I16" s="2"/>
      <c r="J16" s="2"/>
      <c r="K16" s="2"/>
      <c r="L16" s="2"/>
    </row>
    <row r="17" spans="1:12">
      <c r="A17" s="2">
        <v>7</v>
      </c>
      <c r="B17" s="39"/>
      <c r="C17" s="2" t="str">
        <f>IFERROR(VLOOKUP(B17,'kody działań'!$A$109:$B$126,2,FALSE),"")</f>
        <v/>
      </c>
      <c r="D17" s="2"/>
      <c r="E17" s="2"/>
      <c r="F17" s="2"/>
      <c r="G17" s="39"/>
      <c r="H17" s="2"/>
      <c r="I17" s="2"/>
      <c r="J17" s="2"/>
      <c r="K17" s="2"/>
      <c r="L17" s="2"/>
    </row>
    <row r="18" spans="1:12">
      <c r="A18" s="2">
        <v>8</v>
      </c>
      <c r="B18" s="39"/>
      <c r="C18" s="2" t="str">
        <f>IFERROR(VLOOKUP(B18,'kody działań'!$A$109:$B$126,2,FALSE),"")</f>
        <v/>
      </c>
      <c r="D18" s="2"/>
      <c r="E18" s="2"/>
      <c r="F18" s="2"/>
      <c r="G18" s="39"/>
      <c r="H18" s="2"/>
      <c r="I18" s="2"/>
      <c r="J18" s="2"/>
      <c r="K18" s="2"/>
      <c r="L18" s="2"/>
    </row>
    <row r="19" spans="1:12">
      <c r="A19" s="2">
        <v>9</v>
      </c>
      <c r="B19" s="39"/>
      <c r="C19" s="2" t="str">
        <f>IFERROR(VLOOKUP(B19,'kody działań'!$A$109:$B$126,2,FALSE),"")</f>
        <v/>
      </c>
      <c r="D19" s="2"/>
      <c r="E19" s="2"/>
      <c r="F19" s="2"/>
      <c r="G19" s="39"/>
      <c r="H19" s="2"/>
      <c r="I19" s="2"/>
      <c r="J19" s="2"/>
      <c r="K19" s="2"/>
      <c r="L19" s="2"/>
    </row>
    <row r="20" spans="1:12">
      <c r="A20" s="2">
        <v>10</v>
      </c>
      <c r="B20" s="39"/>
      <c r="C20" s="2" t="str">
        <f>IFERROR(VLOOKUP(B20,'kody działań'!$A$109:$B$126,2,FALSE),"")</f>
        <v/>
      </c>
      <c r="D20" s="2"/>
      <c r="E20" s="2"/>
      <c r="F20" s="2"/>
      <c r="G20" s="39"/>
      <c r="H20" s="2"/>
      <c r="I20" s="2"/>
      <c r="J20" s="2"/>
      <c r="K20" s="2"/>
      <c r="L20" s="2"/>
    </row>
    <row r="21" spans="1:12">
      <c r="A21" s="2">
        <v>11</v>
      </c>
      <c r="B21" s="39"/>
      <c r="C21" s="2" t="str">
        <f>IFERROR(VLOOKUP(B21,'kody działań'!$A$109:$B$126,2,FALSE),"")</f>
        <v/>
      </c>
      <c r="D21" s="2"/>
      <c r="E21" s="2"/>
      <c r="F21" s="2"/>
      <c r="G21" s="39"/>
      <c r="H21" s="2"/>
      <c r="I21" s="2"/>
      <c r="J21" s="2"/>
      <c r="K21" s="2"/>
      <c r="L21" s="2"/>
    </row>
    <row r="22" spans="1:12">
      <c r="A22" s="2">
        <v>12</v>
      </c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>
      <c r="A23" s="2">
        <v>13</v>
      </c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>
      <c r="A24" s="2">
        <v>14</v>
      </c>
      <c r="B24" s="39"/>
      <c r="C24" s="2" t="str">
        <f>IFERROR(VLOOKUP(B24,'kody działań'!$A$109:$B$126,2,FALSE),"")</f>
        <v/>
      </c>
      <c r="D24" s="2"/>
      <c r="E24" s="2"/>
      <c r="F24" s="2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abSelected="1" workbookViewId="0">
      <selection activeCell="A40" sqref="A40"/>
    </sheetView>
  </sheetViews>
  <sheetFormatPr defaultRowHeight="15"/>
  <cols>
    <col min="1" max="1" width="45.140625" customWidth="1"/>
    <col min="2" max="2" width="58.140625" customWidth="1"/>
    <col min="3" max="3" width="22.140625" customWidth="1"/>
    <col min="4" max="4" width="19.710937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/>
      </c>
    </row>
    <row r="2" spans="1:5">
      <c r="A2" s="1" t="s">
        <v>333</v>
      </c>
      <c r="C2" s="37" t="str">
        <f>IF('Tabela Informacyjna'!C11=0,"",'Tabela Informacyjna'!C11)</f>
        <v/>
      </c>
    </row>
    <row r="3" spans="1:5">
      <c r="A3" s="218" t="s">
        <v>334</v>
      </c>
      <c r="B3" s="218"/>
      <c r="C3" s="218"/>
      <c r="D3" s="218"/>
      <c r="E3" s="218"/>
    </row>
    <row r="4" spans="1:5">
      <c r="A4" s="1" t="s">
        <v>331</v>
      </c>
      <c r="C4" s="37" t="str">
        <f>'Tabela Informacyjna'!C8:D8</f>
        <v/>
      </c>
    </row>
    <row r="5" spans="1:5">
      <c r="C5" s="37" t="str">
        <f>IF('Tabela Informacyjna'!D11=0,"",'Tabela Informacyjna'!D11)</f>
        <v/>
      </c>
    </row>
    <row r="6" spans="1:5">
      <c r="A6" s="56" t="s">
        <v>510</v>
      </c>
      <c r="B6" s="57"/>
      <c r="C6" s="87">
        <f>IF('Tabela Informacyjna'!C6=0,"",'Tabela Informacyjna'!C6)</f>
        <v>2023</v>
      </c>
    </row>
    <row r="7" spans="1:5">
      <c r="A7" s="227" t="s">
        <v>511</v>
      </c>
      <c r="B7" s="228"/>
    </row>
    <row r="8" spans="1:5" ht="24">
      <c r="A8" s="293" t="s">
        <v>512</v>
      </c>
      <c r="B8" s="294" t="s">
        <v>616</v>
      </c>
    </row>
    <row r="9" spans="1:5" ht="84">
      <c r="A9" s="295" t="s">
        <v>617</v>
      </c>
      <c r="B9" s="294"/>
    </row>
    <row r="10" spans="1:5" ht="25.5" customHeight="1">
      <c r="A10" s="296" t="s">
        <v>513</v>
      </c>
      <c r="B10" s="294"/>
      <c r="D10" s="1"/>
    </row>
    <row r="11" spans="1:5" ht="32.25" customHeight="1">
      <c r="A11" s="297" t="s">
        <v>514</v>
      </c>
      <c r="B11" s="298"/>
      <c r="D11" s="1"/>
    </row>
    <row r="12" spans="1:5" ht="25.5" customHeight="1">
      <c r="A12" s="151" t="s">
        <v>515</v>
      </c>
      <c r="B12" s="153"/>
    </row>
    <row r="13" spans="1:5" ht="38.25" customHeight="1">
      <c r="A13" s="299" t="s">
        <v>568</v>
      </c>
      <c r="B13" s="93" t="s">
        <v>516</v>
      </c>
    </row>
    <row r="14" spans="1:5" ht="27" customHeight="1">
      <c r="A14" s="297" t="s">
        <v>517</v>
      </c>
      <c r="B14" s="298"/>
    </row>
    <row r="15" spans="1:5" ht="39" customHeight="1">
      <c r="A15" s="151" t="s">
        <v>515</v>
      </c>
      <c r="B15" s="153"/>
    </row>
    <row r="16" spans="1:5" ht="37.5" customHeight="1">
      <c r="A16" s="300" t="s">
        <v>518</v>
      </c>
      <c r="B16" s="301"/>
    </row>
    <row r="17" spans="1:2" ht="72">
      <c r="A17" s="295" t="s">
        <v>567</v>
      </c>
      <c r="B17" s="94" t="s">
        <v>519</v>
      </c>
    </row>
    <row r="18" spans="1:2" ht="24">
      <c r="A18" s="302" t="s">
        <v>520</v>
      </c>
      <c r="B18" s="77" t="s">
        <v>528</v>
      </c>
    </row>
    <row r="19" spans="1:2" ht="39.75" customHeight="1">
      <c r="A19" s="303" t="s">
        <v>566</v>
      </c>
      <c r="B19" s="304"/>
    </row>
    <row r="20" spans="1:2" ht="30.75" customHeight="1">
      <c r="A20" s="151" t="s">
        <v>529</v>
      </c>
      <c r="B20" s="153"/>
    </row>
    <row r="21" spans="1:2" ht="28.5" customHeight="1">
      <c r="A21" s="305" t="s">
        <v>521</v>
      </c>
      <c r="B21" s="306"/>
    </row>
    <row r="22" spans="1:2" ht="26.25" customHeight="1">
      <c r="A22" s="297" t="s">
        <v>522</v>
      </c>
      <c r="B22" s="298"/>
    </row>
    <row r="23" spans="1:2" ht="23.25" customHeight="1">
      <c r="A23" s="151" t="s">
        <v>515</v>
      </c>
      <c r="B23" s="153"/>
    </row>
    <row r="24" spans="1:2" ht="25.5" customHeight="1">
      <c r="A24" s="297" t="s">
        <v>523</v>
      </c>
      <c r="B24" s="298"/>
    </row>
    <row r="25" spans="1:2" ht="22.5" customHeight="1">
      <c r="A25" s="151" t="s">
        <v>515</v>
      </c>
      <c r="B25" s="153"/>
    </row>
    <row r="26" spans="1:2" ht="45.75" customHeight="1">
      <c r="A26" s="297" t="s">
        <v>565</v>
      </c>
      <c r="B26" s="298"/>
    </row>
    <row r="27" spans="1:2" ht="28.5" customHeight="1">
      <c r="A27" s="151" t="s">
        <v>515</v>
      </c>
      <c r="B27" s="153"/>
    </row>
    <row r="28" spans="1:2" ht="21.75" customHeight="1">
      <c r="A28" s="297" t="s">
        <v>524</v>
      </c>
      <c r="B28" s="298"/>
    </row>
    <row r="29" spans="1:2" ht="23.25" customHeight="1">
      <c r="A29" s="151" t="s">
        <v>525</v>
      </c>
      <c r="B29" s="153"/>
    </row>
    <row r="30" spans="1:2" ht="21" customHeight="1">
      <c r="A30" s="307" t="s">
        <v>526</v>
      </c>
      <c r="B30" s="308"/>
    </row>
    <row r="31" spans="1:2" ht="30.75" customHeight="1">
      <c r="A31" s="151" t="s">
        <v>527</v>
      </c>
      <c r="B31" s="153"/>
    </row>
    <row r="32" spans="1:2">
      <c r="A32" s="58"/>
      <c r="B32" s="58"/>
    </row>
    <row r="33" spans="1:3" ht="15.75" thickBot="1">
      <c r="A33" s="58"/>
      <c r="B33" s="58"/>
    </row>
    <row r="34" spans="1:3" ht="15.75" thickBot="1">
      <c r="A34" s="268" t="s">
        <v>571</v>
      </c>
      <c r="B34" s="97" t="s">
        <v>570</v>
      </c>
      <c r="C34" s="95"/>
    </row>
    <row r="35" spans="1:3" ht="15.75" thickBot="1">
      <c r="A35" s="91" t="s">
        <v>475</v>
      </c>
      <c r="B35" s="98" t="s">
        <v>572</v>
      </c>
      <c r="C35" s="96"/>
    </row>
    <row r="36" spans="1:3" ht="15.75" thickBot="1">
      <c r="A36" s="91" t="s">
        <v>459</v>
      </c>
      <c r="B36" s="98" t="s">
        <v>573</v>
      </c>
      <c r="C36" s="96"/>
    </row>
    <row r="37" spans="1:3" ht="15.75" thickBot="1">
      <c r="A37" s="309" t="s">
        <v>636</v>
      </c>
      <c r="B37" s="90" t="s">
        <v>575</v>
      </c>
    </row>
  </sheetData>
  <mergeCells count="21"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  <mergeCell ref="A30:B30"/>
    <mergeCell ref="A31:B31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130" zoomScaleNormal="130" workbookViewId="0">
      <selection activeCell="C21" sqref="C21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1" t="s">
        <v>332</v>
      </c>
      <c r="C1" s="37" t="str">
        <f>IF('Tabela Informacyjna'!C12=0,"",'Tabela Informacyjna'!C12)</f>
        <v/>
      </c>
    </row>
    <row r="2" spans="1:5">
      <c r="A2" s="1" t="s">
        <v>333</v>
      </c>
      <c r="C2" s="37" t="str">
        <f>IF('Tabela Informacyjna'!C11=0,"",'Tabela Informacyjna'!C11)</f>
        <v/>
      </c>
      <c r="E2" s="37" t="str">
        <f>IF('Tabela Informacyjna'!D11=0,"",'Tabela Informacyjna'!D11)</f>
        <v/>
      </c>
    </row>
    <row r="3" spans="1:5">
      <c r="A3" s="218" t="s">
        <v>334</v>
      </c>
      <c r="B3" s="218"/>
      <c r="C3" s="218"/>
      <c r="D3" s="218"/>
      <c r="E3" s="218"/>
    </row>
    <row r="4" spans="1:5">
      <c r="A4" s="1" t="s">
        <v>331</v>
      </c>
      <c r="C4" s="37" t="str">
        <f>'Tabela Informacyjna'!C8:D8</f>
        <v/>
      </c>
      <c r="E4" s="87">
        <f>IF('Tabela Informacyjna'!C6=0,"",'Tabela Informacyjna'!C6)</f>
        <v>2023</v>
      </c>
    </row>
    <row r="6" spans="1:5">
      <c r="A6" t="s">
        <v>534</v>
      </c>
    </row>
    <row r="7" spans="1:5" ht="57.75" customHeight="1">
      <c r="A7" s="100" t="s">
        <v>535</v>
      </c>
      <c r="B7" s="100" t="s">
        <v>536</v>
      </c>
      <c r="C7" s="100" t="s">
        <v>374</v>
      </c>
      <c r="D7" s="100" t="s">
        <v>499</v>
      </c>
      <c r="E7" s="100" t="s">
        <v>537</v>
      </c>
    </row>
    <row r="8" spans="1:5" s="99" customFormat="1" ht="40.5" customHeight="1">
      <c r="A8" s="101"/>
      <c r="B8" s="101" t="s">
        <v>8</v>
      </c>
      <c r="C8" s="101" t="s">
        <v>8</v>
      </c>
      <c r="D8" s="101" t="s">
        <v>606</v>
      </c>
      <c r="E8" s="101" t="s">
        <v>538</v>
      </c>
    </row>
    <row r="9" spans="1:5" s="1" customFormat="1" ht="37.5" customHeight="1">
      <c r="A9" s="26">
        <v>1</v>
      </c>
      <c r="B9" s="78"/>
      <c r="C9" s="78"/>
      <c r="D9" s="26"/>
      <c r="E9" s="26"/>
    </row>
    <row r="10" spans="1:5" s="1" customFormat="1" ht="11.25">
      <c r="A10" s="26">
        <v>2</v>
      </c>
      <c r="B10" s="78"/>
      <c r="C10" s="78"/>
      <c r="D10" s="26"/>
      <c r="E10" s="26"/>
    </row>
    <row r="11" spans="1:5" s="1" customFormat="1" ht="11.25">
      <c r="A11" s="26">
        <v>3</v>
      </c>
      <c r="B11" s="78"/>
      <c r="C11" s="78"/>
      <c r="D11" s="26"/>
      <c r="E11" s="26"/>
    </row>
    <row r="12" spans="1:5" s="1" customFormat="1" ht="11.25">
      <c r="A12" s="26">
        <v>4</v>
      </c>
      <c r="B12" s="78"/>
      <c r="C12" s="78"/>
      <c r="D12" s="26"/>
      <c r="E12" s="26"/>
    </row>
    <row r="13" spans="1:5" s="1" customFormat="1" ht="11.25">
      <c r="A13" s="26">
        <v>5</v>
      </c>
      <c r="B13" s="78"/>
      <c r="C13" s="78"/>
      <c r="D13" s="26"/>
      <c r="E13" s="26"/>
    </row>
    <row r="14" spans="1:5" s="1" customFormat="1" ht="11.25">
      <c r="A14" s="26">
        <v>6</v>
      </c>
      <c r="B14" s="78"/>
      <c r="C14" s="78"/>
      <c r="D14" s="26"/>
      <c r="E14" s="26"/>
    </row>
    <row r="15" spans="1:5" s="1" customFormat="1" ht="11.25">
      <c r="A15" s="26">
        <v>7</v>
      </c>
      <c r="B15" s="78"/>
      <c r="C15" s="78"/>
      <c r="D15" s="26"/>
      <c r="E15" s="26"/>
    </row>
    <row r="16" spans="1:5" s="1" customFormat="1" ht="11.25">
      <c r="A16" s="26">
        <v>8</v>
      </c>
      <c r="B16" s="78"/>
      <c r="C16" s="78"/>
      <c r="D16" s="26"/>
      <c r="E16" s="26"/>
    </row>
    <row r="17" spans="1:5" s="1" customFormat="1" ht="11.25">
      <c r="A17" s="26">
        <v>9</v>
      </c>
      <c r="B17" s="78"/>
      <c r="C17" s="78"/>
      <c r="D17" s="26"/>
      <c r="E17" s="26"/>
    </row>
    <row r="18" spans="1:5" ht="15.75" thickBot="1"/>
    <row r="19" spans="1:5" ht="15.75" thickBot="1">
      <c r="B19" s="92" t="s">
        <v>8</v>
      </c>
      <c r="C19" s="88" t="s">
        <v>637</v>
      </c>
    </row>
  </sheetData>
  <mergeCells count="1">
    <mergeCell ref="A3:E3"/>
  </mergeCells>
  <dataValidations count="2">
    <dataValidation type="list" allowBlank="1" showInputMessage="1" showErrorMessage="1" sqref="C9:C17" xr:uid="{00000000-0002-0000-0600-000000000000}">
      <formula1>INDIRECT(B9)</formula1>
    </dataValidation>
    <dataValidation type="list" allowBlank="1" showInputMessage="1" showErrorMessage="1" sqref="B9:B17" xr:uid="{00000000-0002-0000-0600-000001000000}">
      <formula1>lista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1" t="s">
        <v>332</v>
      </c>
      <c r="C1" s="37" t="str">
        <f>IF('Tabela Informacyjna'!C12=0,"",'Tabela Informacyjna'!C12)</f>
        <v/>
      </c>
    </row>
    <row r="2" spans="1:5">
      <c r="A2" s="1" t="s">
        <v>333</v>
      </c>
      <c r="C2" s="37" t="str">
        <f>IF('Tabela Informacyjna'!C11=0,"",'Tabela Informacyjna'!C11)</f>
        <v/>
      </c>
      <c r="E2" s="37" t="str">
        <f>IF('Tabela Informacyjna'!D11=0,"",'Tabela Informacyjna'!D11)</f>
        <v/>
      </c>
    </row>
    <row r="3" spans="1:5">
      <c r="A3" s="218" t="s">
        <v>334</v>
      </c>
      <c r="B3" s="218"/>
      <c r="C3" s="218"/>
      <c r="D3" s="218"/>
      <c r="E3" s="218"/>
    </row>
    <row r="4" spans="1:5">
      <c r="A4" s="1" t="s">
        <v>331</v>
      </c>
      <c r="C4" s="37" t="str">
        <f>'Tabela Informacyjna'!C8:D8</f>
        <v/>
      </c>
      <c r="E4" s="87">
        <f>IF('Tabela Informacyjna'!C6=0,"",'Tabela Informacyjna'!C6)</f>
        <v>2023</v>
      </c>
    </row>
    <row r="6" spans="1:5" ht="28.5" customHeight="1">
      <c r="A6" s="117" t="s">
        <v>599</v>
      </c>
      <c r="B6" s="117" t="s">
        <v>600</v>
      </c>
      <c r="C6" s="117" t="s">
        <v>601</v>
      </c>
      <c r="D6" s="117" t="s">
        <v>602</v>
      </c>
    </row>
    <row r="7" spans="1:5" ht="36" customHeight="1">
      <c r="A7" s="119"/>
      <c r="B7" s="119" t="s">
        <v>607</v>
      </c>
      <c r="C7" s="119" t="s">
        <v>607</v>
      </c>
      <c r="D7" s="119" t="s">
        <v>608</v>
      </c>
    </row>
    <row r="8" spans="1:5" ht="18" customHeight="1">
      <c r="A8" s="67">
        <v>1</v>
      </c>
      <c r="B8" s="67"/>
      <c r="C8" s="67"/>
      <c r="D8" s="67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workbookViewId="0">
      <selection activeCell="H14" sqref="H14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38.42578125" customWidth="1"/>
  </cols>
  <sheetData>
    <row r="1" spans="1:5">
      <c r="A1" s="1" t="s">
        <v>332</v>
      </c>
      <c r="C1" s="37" t="str">
        <f>IF('Tabela Informacyjna'!C12=0,"",'Tabela Informacyjna'!C12)</f>
        <v/>
      </c>
    </row>
    <row r="2" spans="1:5">
      <c r="A2" s="1" t="s">
        <v>333</v>
      </c>
      <c r="C2" s="37" t="str">
        <f>IF('Tabela Informacyjna'!C11=0,"",'Tabela Informacyjna'!C11)</f>
        <v/>
      </c>
      <c r="E2" s="37" t="str">
        <f>IF('Tabela Informacyjna'!D11=0,"",'Tabela Informacyjna'!D11)</f>
        <v/>
      </c>
    </row>
    <row r="3" spans="1:5">
      <c r="A3" s="218" t="s">
        <v>334</v>
      </c>
      <c r="B3" s="218"/>
      <c r="C3" s="218"/>
      <c r="D3" s="218"/>
      <c r="E3" s="218"/>
    </row>
    <row r="4" spans="1:5">
      <c r="A4" s="1" t="s">
        <v>331</v>
      </c>
      <c r="C4" s="37" t="str">
        <f>'Tabela Informacyjna'!C8:D8</f>
        <v/>
      </c>
      <c r="E4" s="87">
        <f>IF('Tabela Informacyjna'!C6=0,"",'Tabela Informacyjna'!C6)</f>
        <v>2023</v>
      </c>
    </row>
    <row r="6" spans="1:5" ht="90" customHeight="1">
      <c r="A6" s="117" t="s">
        <v>599</v>
      </c>
      <c r="B6" s="117" t="s">
        <v>603</v>
      </c>
      <c r="C6" s="117" t="s">
        <v>604</v>
      </c>
      <c r="D6" s="117" t="s">
        <v>605</v>
      </c>
    </row>
    <row r="7" spans="1:5" ht="32.25" customHeight="1">
      <c r="A7" s="118"/>
      <c r="B7" s="119" t="s">
        <v>607</v>
      </c>
      <c r="C7" s="119" t="s">
        <v>609</v>
      </c>
      <c r="D7" s="119" t="s">
        <v>608</v>
      </c>
    </row>
    <row r="8" spans="1:5">
      <c r="A8" s="67">
        <v>1</v>
      </c>
      <c r="B8" s="67"/>
      <c r="C8" s="67"/>
      <c r="D8" s="67"/>
    </row>
    <row r="9" spans="1:5">
      <c r="A9" s="67">
        <v>2</v>
      </c>
      <c r="B9" s="67"/>
      <c r="C9" s="67"/>
      <c r="D9" s="67"/>
    </row>
    <row r="10" spans="1:5">
      <c r="A10" s="67">
        <v>3</v>
      </c>
      <c r="B10" s="67"/>
      <c r="C10" s="67"/>
      <c r="D10" s="67"/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  <row r="14" spans="1:5">
      <c r="A14" s="67">
        <v>7</v>
      </c>
      <c r="B14" s="67"/>
      <c r="C14" s="67"/>
      <c r="D14" s="67"/>
    </row>
    <row r="15" spans="1:5">
      <c r="A15" s="67">
        <v>8</v>
      </c>
      <c r="B15" s="67"/>
      <c r="C15" s="67"/>
      <c r="D15" s="67"/>
    </row>
    <row r="16" spans="1:5">
      <c r="A16" s="67">
        <v>9</v>
      </c>
      <c r="B16" s="67"/>
      <c r="C16" s="67"/>
      <c r="D16" s="67"/>
    </row>
    <row r="17" spans="1:4">
      <c r="A17" s="67">
        <v>10</v>
      </c>
      <c r="B17" s="67"/>
      <c r="C17" s="67"/>
      <c r="D17" s="67"/>
    </row>
    <row r="18" spans="1:4">
      <c r="A18" s="67">
        <v>11</v>
      </c>
      <c r="B18" s="67"/>
      <c r="C18" s="67"/>
      <c r="D18" s="67"/>
    </row>
    <row r="19" spans="1:4">
      <c r="A19" s="67">
        <v>12</v>
      </c>
      <c r="B19" s="67"/>
      <c r="C19" s="67"/>
      <c r="D19" s="67"/>
    </row>
    <row r="20" spans="1:4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Kamil Nowak</cp:lastModifiedBy>
  <dcterms:created xsi:type="dcterms:W3CDTF">2020-09-23T11:17:35Z</dcterms:created>
  <dcterms:modified xsi:type="dcterms:W3CDTF">2023-12-21T09:09:05Z</dcterms:modified>
</cp:coreProperties>
</file>